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dvrad\Desktop\FI-2025\ZA PREDAJU-Obrasci_financijskih_izvjestaja_v_8.3.0\za predaju-FI-1-12-2025\"/>
    </mc:Choice>
  </mc:AlternateContent>
  <xr:revisionPtr revIDLastSave="0" documentId="13_ncr:1_{249133E9-8216-4270-A5F2-843A20F7D972}"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E335" i="9" s="1"/>
  <c r="B335" i="9" s="1"/>
  <c r="G335" i="9"/>
  <c r="F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H311" i="9"/>
  <c r="G311" i="9"/>
  <c r="F311" i="9"/>
  <c r="H310" i="9"/>
  <c r="G310" i="9"/>
  <c r="F310" i="9"/>
  <c r="E310" i="9"/>
  <c r="B310" i="9"/>
  <c r="H309" i="9"/>
  <c r="G309" i="9"/>
  <c r="F309" i="9"/>
  <c r="E309" i="9"/>
  <c r="B309" i="9"/>
  <c r="H308" i="9"/>
  <c r="F308" i="9"/>
  <c r="E308" i="9"/>
  <c r="B308" i="9"/>
  <c r="H307" i="9"/>
  <c r="G307" i="9"/>
  <c r="F307" i="9"/>
  <c r="F306" i="9"/>
  <c r="H305" i="9"/>
  <c r="G305" i="9"/>
  <c r="F305" i="9"/>
  <c r="E305" i="9"/>
  <c r="B305" i="9"/>
  <c r="H304" i="9"/>
  <c r="G304" i="9"/>
  <c r="F304" i="9"/>
  <c r="E304" i="9"/>
  <c r="B304" i="9"/>
  <c r="H303" i="9"/>
  <c r="E303" i="9" s="1"/>
  <c r="B303" i="9" s="1"/>
  <c r="G303" i="9"/>
  <c r="F303" i="9"/>
  <c r="G302" i="9"/>
  <c r="F302" i="9"/>
  <c r="E302" i="9"/>
  <c r="B302" i="9"/>
  <c r="G301" i="9"/>
  <c r="F301" i="9"/>
  <c r="E301" i="9"/>
  <c r="B301" i="9"/>
  <c r="G300" i="9"/>
  <c r="F300" i="9"/>
  <c r="E300" i="9"/>
  <c r="B300" i="9"/>
  <c r="F299" i="9"/>
  <c r="F298" i="9"/>
  <c r="F297" i="9"/>
  <c r="L296" i="9"/>
  <c r="H296" i="9"/>
  <c r="G296" i="9"/>
  <c r="F296" i="9"/>
  <c r="E296" i="9"/>
  <c r="B296" i="9"/>
  <c r="F295" i="9"/>
  <c r="I294" i="9"/>
  <c r="H294" i="9"/>
  <c r="F294" i="9"/>
  <c r="E294" i="9"/>
  <c r="B294" i="9" s="1"/>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E36" i="9" s="1"/>
  <c r="B36" i="9" s="1"/>
  <c r="G36" i="9"/>
  <c r="F36" i="9"/>
  <c r="H35" i="9"/>
  <c r="G35" i="9"/>
  <c r="F35" i="9"/>
  <c r="E35" i="9"/>
  <c r="B35" i="9"/>
  <c r="H34" i="9"/>
  <c r="G34" i="9"/>
  <c r="F34" i="9"/>
  <c r="E34" i="9"/>
  <c r="B34" i="9"/>
  <c r="H33" i="9"/>
  <c r="G33" i="9"/>
  <c r="F33" i="9"/>
  <c r="E33" i="9"/>
  <c r="B33" i="9"/>
  <c r="H32" i="9"/>
  <c r="G32" i="9"/>
  <c r="F32" i="9"/>
  <c r="E32" i="9"/>
  <c r="B32" i="9"/>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0" i="9"/>
  <c r="E20" i="9" s="1"/>
  <c r="B20" i="9" s="1"/>
  <c r="G20" i="9"/>
  <c r="I10" i="9"/>
  <c r="F4" i="9"/>
  <c r="O3" i="9"/>
  <c r="I3" i="9"/>
  <c r="H3" i="9"/>
  <c r="G3" i="9"/>
  <c r="D104" i="8"/>
  <c r="I41" i="3" s="1"/>
  <c r="D97" i="8"/>
  <c r="C1674" i="1" s="1"/>
  <c r="H1674" i="1" s="1"/>
  <c r="D92" i="8"/>
  <c r="D87" i="8"/>
  <c r="C1664" i="1" s="1"/>
  <c r="D82" i="8"/>
  <c r="C1659" i="1" s="1"/>
  <c r="D77" i="8"/>
  <c r="D72" i="8"/>
  <c r="D67" i="8"/>
  <c r="C1644" i="1" s="1"/>
  <c r="D62" i="8"/>
  <c r="C1639" i="1" s="1"/>
  <c r="D57" i="8"/>
  <c r="C1634" i="1" s="1"/>
  <c r="H1634" i="1" s="1"/>
  <c r="D52" i="8"/>
  <c r="D46" i="8"/>
  <c r="D37" i="8"/>
  <c r="C1614" i="1" s="1"/>
  <c r="G1614" i="1" s="1"/>
  <c r="D27" i="8"/>
  <c r="C1604" i="1" s="1"/>
  <c r="D25" i="8"/>
  <c r="C1602" i="1" s="1"/>
  <c r="H1602" i="1" s="1"/>
  <c r="D18" i="8"/>
  <c r="D8" i="8"/>
  <c r="C1585" i="1" s="1"/>
  <c r="H1585" i="1" s="1"/>
  <c r="D6" i="8"/>
  <c r="E44" i="7"/>
  <c r="D44" i="7"/>
  <c r="E39" i="7"/>
  <c r="D39" i="7"/>
  <c r="D38" i="7" s="1"/>
  <c r="E30" i="7"/>
  <c r="D1563" i="1" s="1"/>
  <c r="D30" i="7"/>
  <c r="C1563" i="1" s="1"/>
  <c r="E23" i="7"/>
  <c r="E22" i="7" s="1"/>
  <c r="D23" i="7"/>
  <c r="E14" i="7"/>
  <c r="D14" i="7"/>
  <c r="E7" i="7"/>
  <c r="D7" i="7"/>
  <c r="C1540" i="1" s="1"/>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514" i="1" s="1"/>
  <c r="D118" i="6"/>
  <c r="F117" i="6"/>
  <c r="F116" i="6"/>
  <c r="F115" i="6"/>
  <c r="E115" i="6"/>
  <c r="D115" i="6"/>
  <c r="D114" i="6"/>
  <c r="F113" i="6"/>
  <c r="F112" i="6"/>
  <c r="F111" i="6"/>
  <c r="F110" i="6"/>
  <c r="F109" i="6"/>
  <c r="F108" i="6"/>
  <c r="F107" i="6"/>
  <c r="E107" i="6"/>
  <c r="D1503" i="1" s="1"/>
  <c r="H1503" i="1" s="1"/>
  <c r="D107" i="6"/>
  <c r="F106" i="6"/>
  <c r="F105" i="6"/>
  <c r="F104" i="6"/>
  <c r="F103" i="6"/>
  <c r="F102" i="6"/>
  <c r="F101" i="6"/>
  <c r="F100" i="6"/>
  <c r="F99" i="6"/>
  <c r="E99" i="6"/>
  <c r="D1495" i="1" s="1"/>
  <c r="H1495" i="1" s="1"/>
  <c r="D99" i="6"/>
  <c r="F98" i="6"/>
  <c r="F97" i="6"/>
  <c r="F96" i="6"/>
  <c r="F95" i="6"/>
  <c r="F94" i="6"/>
  <c r="E94" i="6"/>
  <c r="D94" i="6"/>
  <c r="F93" i="6"/>
  <c r="F92" i="6"/>
  <c r="F91" i="6"/>
  <c r="F90" i="6"/>
  <c r="E90" i="6"/>
  <c r="D1486" i="1" s="1"/>
  <c r="D90" i="6"/>
  <c r="F89" i="6"/>
  <c r="D89"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D66" i="6"/>
  <c r="F65" i="6"/>
  <c r="F64" i="6"/>
  <c r="F63" i="6"/>
  <c r="F62" i="6"/>
  <c r="F61" i="6"/>
  <c r="E61" i="6"/>
  <c r="D1457" i="1" s="1"/>
  <c r="D61" i="6"/>
  <c r="F60" i="6"/>
  <c r="F59" i="6"/>
  <c r="F58" i="6"/>
  <c r="F57" i="6"/>
  <c r="F56" i="6"/>
  <c r="F55" i="6"/>
  <c r="F54" i="6"/>
  <c r="E54" i="6"/>
  <c r="D1450" i="1" s="1"/>
  <c r="D54" i="6"/>
  <c r="F53" i="6"/>
  <c r="F52" i="6"/>
  <c r="F51" i="6"/>
  <c r="F50" i="6"/>
  <c r="E50" i="6"/>
  <c r="D1446" i="1" s="1"/>
  <c r="D50" i="6"/>
  <c r="F49" i="6"/>
  <c r="F48" i="6"/>
  <c r="F47" i="6"/>
  <c r="F46" i="6"/>
  <c r="F45" i="6"/>
  <c r="F44" i="6"/>
  <c r="F43" i="6"/>
  <c r="E43" i="6"/>
  <c r="D1439" i="1" s="1"/>
  <c r="D43" i="6"/>
  <c r="F42" i="6"/>
  <c r="F41" i="6"/>
  <c r="F40" i="6"/>
  <c r="F39" i="6"/>
  <c r="E39" i="6"/>
  <c r="D39" i="6"/>
  <c r="F38" i="6"/>
  <c r="F37" i="6"/>
  <c r="F36" i="6"/>
  <c r="E36" i="6"/>
  <c r="D36" i="6"/>
  <c r="F35" i="6"/>
  <c r="D35" i="6"/>
  <c r="F34" i="6"/>
  <c r="F33" i="6"/>
  <c r="F32" i="6"/>
  <c r="F31" i="6"/>
  <c r="F30" i="6"/>
  <c r="F29" i="6"/>
  <c r="F28" i="6"/>
  <c r="E28" i="6"/>
  <c r="D1424" i="1" s="1"/>
  <c r="H1424" i="1" s="1"/>
  <c r="D28" i="6"/>
  <c r="F27" i="6"/>
  <c r="F26" i="6"/>
  <c r="F25" i="6"/>
  <c r="F24" i="6"/>
  <c r="F23" i="6"/>
  <c r="F22" i="6"/>
  <c r="E22" i="6"/>
  <c r="D1418" i="1" s="1"/>
  <c r="H1418" i="1" s="1"/>
  <c r="D22" i="6"/>
  <c r="F21" i="6"/>
  <c r="F20" i="6"/>
  <c r="F19" i="6"/>
  <c r="F18" i="6"/>
  <c r="F17" i="6"/>
  <c r="F16" i="6"/>
  <c r="F15" i="6"/>
  <c r="F14" i="6"/>
  <c r="F13" i="6"/>
  <c r="E13" i="6"/>
  <c r="D13" i="6"/>
  <c r="F12" i="6"/>
  <c r="F11" i="6"/>
  <c r="F10" i="6"/>
  <c r="E10" i="6"/>
  <c r="D10" i="6"/>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C1278" i="1" s="1"/>
  <c r="F273" i="5"/>
  <c r="F272" i="5"/>
  <c r="F271" i="5"/>
  <c r="F270" i="5"/>
  <c r="F269" i="5"/>
  <c r="F268" i="5"/>
  <c r="F267" i="5"/>
  <c r="F266" i="5"/>
  <c r="F265" i="5"/>
  <c r="F264" i="5"/>
  <c r="E264" i="5"/>
  <c r="D264" i="5"/>
  <c r="F263" i="5"/>
  <c r="F262" i="5"/>
  <c r="F261" i="5"/>
  <c r="E260" i="5"/>
  <c r="F260" i="5" s="1"/>
  <c r="D260" i="5"/>
  <c r="F259" i="5"/>
  <c r="F258" i="5"/>
  <c r="F257" i="5"/>
  <c r="F256" i="5"/>
  <c r="E256" i="5"/>
  <c r="D256" i="5"/>
  <c r="E255" i="5"/>
  <c r="D1259" i="1" s="1"/>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D650" i="4"/>
  <c r="D649" i="4"/>
  <c r="F648" i="4"/>
  <c r="D648"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2" i="1" s="1"/>
  <c r="D427" i="4"/>
  <c r="E426" i="4"/>
  <c r="E647" i="4" s="1"/>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G41" i="3"/>
  <c r="B41" i="3"/>
  <c r="G40" i="3"/>
  <c r="B40" i="3"/>
  <c r="G39" i="3"/>
  <c r="B39" i="3"/>
  <c r="H38" i="3"/>
  <c r="G38" i="3"/>
  <c r="B38" i="3"/>
  <c r="I36" i="3"/>
  <c r="H36" i="3"/>
  <c r="G36" i="3"/>
  <c r="B36" i="3"/>
  <c r="G35" i="3"/>
  <c r="B35" i="3"/>
  <c r="G34" i="3"/>
  <c r="B34" i="3"/>
  <c r="G33" i="3"/>
  <c r="B33" i="3"/>
  <c r="H31" i="3"/>
  <c r="G31" i="3"/>
  <c r="B31" i="3"/>
  <c r="H30" i="3"/>
  <c r="G30" i="3"/>
  <c r="B30" i="3"/>
  <c r="I29" i="3"/>
  <c r="H29" i="3"/>
  <c r="G29" i="3"/>
  <c r="B29" i="3"/>
  <c r="H28" i="3"/>
  <c r="G28" i="3"/>
  <c r="B28" i="3"/>
  <c r="H27" i="3"/>
  <c r="G27" i="3"/>
  <c r="B27" i="3"/>
  <c r="G25" i="3"/>
  <c r="B25" i="3"/>
  <c r="I24" i="3"/>
  <c r="H24" i="3"/>
  <c r="G24" i="3"/>
  <c r="B24" i="3"/>
  <c r="I23" i="3"/>
  <c r="H23" i="3"/>
  <c r="G23" i="3"/>
  <c r="B23" i="3"/>
  <c r="I22" i="3"/>
  <c r="H22" i="3"/>
  <c r="G22" i="3"/>
  <c r="B22" i="3"/>
  <c r="H20" i="3"/>
  <c r="G20" i="3"/>
  <c r="B20" i="3"/>
  <c r="H19" i="3"/>
  <c r="G19" i="3"/>
  <c r="B19" i="3"/>
  <c r="I18" i="3"/>
  <c r="H18" i="3"/>
  <c r="G18" i="3"/>
  <c r="B18" i="3"/>
  <c r="I17" i="3"/>
  <c r="H17" i="3"/>
  <c r="G17" i="3"/>
  <c r="B17" i="3"/>
  <c r="H10" i="3" a="1"/>
  <c r="H10" i="3" s="1"/>
  <c r="L3" i="9" s="1"/>
  <c r="C1686" i="1"/>
  <c r="H1686" i="1" s="1"/>
  <c r="H1685" i="1"/>
  <c r="C1685" i="1"/>
  <c r="G1685" i="1" s="1"/>
  <c r="H1684" i="1"/>
  <c r="G1684" i="1"/>
  <c r="C1684" i="1"/>
  <c r="C1683" i="1"/>
  <c r="H1683" i="1" s="1"/>
  <c r="C1682" i="1"/>
  <c r="H1682" i="1" s="1"/>
  <c r="H1680" i="1"/>
  <c r="C1680" i="1"/>
  <c r="G1680" i="1" s="1"/>
  <c r="H1679" i="1"/>
  <c r="G1679" i="1"/>
  <c r="C1679" i="1"/>
  <c r="C1678" i="1"/>
  <c r="H1678" i="1" s="1"/>
  <c r="C1677" i="1"/>
  <c r="H1677" i="1" s="1"/>
  <c r="H1676" i="1"/>
  <c r="C1676" i="1"/>
  <c r="G1676" i="1" s="1"/>
  <c r="H1675" i="1"/>
  <c r="G1675" i="1"/>
  <c r="C1675" i="1"/>
  <c r="C1673" i="1"/>
  <c r="H1673" i="1" s="1"/>
  <c r="H1672" i="1"/>
  <c r="G1672" i="1"/>
  <c r="C1672" i="1"/>
  <c r="H1671" i="1"/>
  <c r="G1671" i="1"/>
  <c r="C1671" i="1"/>
  <c r="C1670" i="1"/>
  <c r="G1670" i="1" s="1"/>
  <c r="C1669" i="1"/>
  <c r="H1669" i="1" s="1"/>
  <c r="H1668" i="1"/>
  <c r="G1668" i="1"/>
  <c r="C1668" i="1"/>
  <c r="H1667" i="1"/>
  <c r="G1667" i="1"/>
  <c r="C1667" i="1"/>
  <c r="C1666" i="1"/>
  <c r="H1666" i="1" s="1"/>
  <c r="C1665" i="1"/>
  <c r="H1665" i="1" s="1"/>
  <c r="H1663" i="1"/>
  <c r="G1663" i="1"/>
  <c r="C1663" i="1"/>
  <c r="C1662" i="1"/>
  <c r="H1662" i="1" s="1"/>
  <c r="C1661" i="1"/>
  <c r="H1661" i="1" s="1"/>
  <c r="H1660" i="1"/>
  <c r="C1660" i="1"/>
  <c r="G1660" i="1" s="1"/>
  <c r="C1658" i="1"/>
  <c r="G1658" i="1" s="1"/>
  <c r="H1657" i="1"/>
  <c r="G1657" i="1"/>
  <c r="C1657" i="1"/>
  <c r="H1656" i="1"/>
  <c r="C1656" i="1"/>
  <c r="G1656" i="1" s="1"/>
  <c r="H1655" i="1"/>
  <c r="G1655" i="1"/>
  <c r="C1655" i="1"/>
  <c r="C1654" i="1"/>
  <c r="G1654" i="1" s="1"/>
  <c r="C1653" i="1"/>
  <c r="H1653" i="1" s="1"/>
  <c r="H1652" i="1"/>
  <c r="G1652" i="1"/>
  <c r="C1652" i="1"/>
  <c r="H1651" i="1"/>
  <c r="G1651" i="1"/>
  <c r="C1651" i="1"/>
  <c r="C1650" i="1"/>
  <c r="H1650" i="1" s="1"/>
  <c r="C1649" i="1"/>
  <c r="H1649" i="1" s="1"/>
  <c r="H1648" i="1"/>
  <c r="C1648" i="1"/>
  <c r="G1648" i="1" s="1"/>
  <c r="H1647" i="1"/>
  <c r="G1647" i="1"/>
  <c r="C1647" i="1"/>
  <c r="C1646" i="1"/>
  <c r="H1646" i="1" s="1"/>
  <c r="C1645" i="1"/>
  <c r="H1645" i="1" s="1"/>
  <c r="H1643" i="1"/>
  <c r="G1643" i="1"/>
  <c r="C1643" i="1"/>
  <c r="C1642" i="1"/>
  <c r="H1642" i="1" s="1"/>
  <c r="H1641" i="1"/>
  <c r="G1641" i="1"/>
  <c r="C1641" i="1"/>
  <c r="H1640" i="1"/>
  <c r="C1640" i="1"/>
  <c r="G1640" i="1" s="1"/>
  <c r="C1638" i="1"/>
  <c r="H1638" i="1" s="1"/>
  <c r="H1637" i="1"/>
  <c r="G1637" i="1"/>
  <c r="C1637" i="1"/>
  <c r="H1636" i="1"/>
  <c r="G1636" i="1"/>
  <c r="C1636" i="1"/>
  <c r="H1635" i="1"/>
  <c r="G1635" i="1"/>
  <c r="C1635" i="1"/>
  <c r="C1633" i="1"/>
  <c r="H1633" i="1" s="1"/>
  <c r="H1632" i="1"/>
  <c r="C1632" i="1"/>
  <c r="G1632" i="1" s="1"/>
  <c r="H1631" i="1"/>
  <c r="C1631" i="1"/>
  <c r="G1631" i="1" s="1"/>
  <c r="H1630" i="1"/>
  <c r="G1630" i="1"/>
  <c r="C1630" i="1"/>
  <c r="C1629" i="1"/>
  <c r="H1629" i="1" s="1"/>
  <c r="H1627" i="1"/>
  <c r="C1627" i="1"/>
  <c r="G1627" i="1" s="1"/>
  <c r="H1626" i="1"/>
  <c r="G1626" i="1"/>
  <c r="C1626" i="1"/>
  <c r="C1625" i="1"/>
  <c r="H1625" i="1" s="1"/>
  <c r="H1624" i="1"/>
  <c r="G1624" i="1"/>
  <c r="C1624" i="1"/>
  <c r="H1620" i="1"/>
  <c r="C1620" i="1"/>
  <c r="G1620" i="1" s="1"/>
  <c r="H1619" i="1"/>
  <c r="G1619" i="1"/>
  <c r="C1619" i="1"/>
  <c r="C1618" i="1"/>
  <c r="H1618" i="1" s="1"/>
  <c r="C1617" i="1"/>
  <c r="H1617" i="1" s="1"/>
  <c r="H1616" i="1"/>
  <c r="C1616" i="1"/>
  <c r="G1616" i="1" s="1"/>
  <c r="H1615" i="1"/>
  <c r="G1615" i="1"/>
  <c r="C1615" i="1"/>
  <c r="C1613" i="1"/>
  <c r="H1613" i="1" s="1"/>
  <c r="H1612" i="1"/>
  <c r="C1612" i="1"/>
  <c r="G1612" i="1" s="1"/>
  <c r="H1611" i="1"/>
  <c r="G1611" i="1"/>
  <c r="C1611" i="1"/>
  <c r="C1610" i="1"/>
  <c r="G1610" i="1" s="1"/>
  <c r="C1609" i="1"/>
  <c r="H1609" i="1" s="1"/>
  <c r="H1608" i="1"/>
  <c r="C1608" i="1"/>
  <c r="G1608" i="1" s="1"/>
  <c r="H1607" i="1"/>
  <c r="G1607" i="1"/>
  <c r="C1607" i="1"/>
  <c r="C1606" i="1"/>
  <c r="H1606" i="1" s="1"/>
  <c r="C1605" i="1"/>
  <c r="H1605" i="1" s="1"/>
  <c r="H1603" i="1"/>
  <c r="G1603" i="1"/>
  <c r="C1603" i="1"/>
  <c r="C1601" i="1"/>
  <c r="H1601" i="1" s="1"/>
  <c r="H1600" i="1"/>
  <c r="G1600" i="1"/>
  <c r="C1600" i="1"/>
  <c r="H1599" i="1"/>
  <c r="G1599" i="1"/>
  <c r="C1599" i="1"/>
  <c r="C1598" i="1"/>
  <c r="H1598" i="1" s="1"/>
  <c r="C1597" i="1"/>
  <c r="H1597" i="1" s="1"/>
  <c r="H1596" i="1"/>
  <c r="G1596" i="1"/>
  <c r="C1596" i="1"/>
  <c r="C1595" i="1"/>
  <c r="H1595" i="1" s="1"/>
  <c r="C1594" i="1"/>
  <c r="G1594" i="1" s="1"/>
  <c r="C1593" i="1"/>
  <c r="H1593" i="1" s="1"/>
  <c r="H1592" i="1"/>
  <c r="C1592" i="1"/>
  <c r="G1592" i="1" s="1"/>
  <c r="H1591" i="1"/>
  <c r="G1591" i="1"/>
  <c r="C1591" i="1"/>
  <c r="C1590" i="1"/>
  <c r="G1590" i="1" s="1"/>
  <c r="C1589" i="1"/>
  <c r="H1589" i="1" s="1"/>
  <c r="H1588" i="1"/>
  <c r="G1588" i="1"/>
  <c r="C1588" i="1"/>
  <c r="H1587" i="1"/>
  <c r="G1587" i="1"/>
  <c r="C1587" i="1"/>
  <c r="H1586" i="1"/>
  <c r="G1586" i="1"/>
  <c r="C1586" i="1"/>
  <c r="H1584" i="1"/>
  <c r="G1584" i="1"/>
  <c r="C1584" i="1"/>
  <c r="H1582" i="1"/>
  <c r="G1582" i="1"/>
  <c r="C1582" i="1"/>
  <c r="H1581" i="1"/>
  <c r="D1581" i="1"/>
  <c r="C1581" i="1"/>
  <c r="G1581" i="1" s="1"/>
  <c r="J1580" i="1"/>
  <c r="H1580" i="1"/>
  <c r="G1580" i="1"/>
  <c r="D1580" i="1"/>
  <c r="C1580" i="1"/>
  <c r="H1579" i="1"/>
  <c r="D1579" i="1"/>
  <c r="C1579" i="1"/>
  <c r="G1579" i="1" s="1"/>
  <c r="J1578" i="1"/>
  <c r="G1578" i="1"/>
  <c r="D1578" i="1"/>
  <c r="C1578" i="1"/>
  <c r="D1577" i="1"/>
  <c r="C1577" i="1"/>
  <c r="H1577" i="1" s="1"/>
  <c r="D1576" i="1"/>
  <c r="H1576" i="1" s="1"/>
  <c r="C1576" i="1"/>
  <c r="J1576" i="1" s="1"/>
  <c r="D1575" i="1"/>
  <c r="J1575" i="1" s="1"/>
  <c r="C1575" i="1"/>
  <c r="H1575" i="1" s="1"/>
  <c r="J1574" i="1"/>
  <c r="G1574" i="1"/>
  <c r="D1574" i="1"/>
  <c r="H1574" i="1" s="1"/>
  <c r="C1574" i="1"/>
  <c r="D1573" i="1"/>
  <c r="H1573" i="1" s="1"/>
  <c r="C1573" i="1"/>
  <c r="J1570" i="1"/>
  <c r="D1570" i="1"/>
  <c r="H1570" i="1" s="1"/>
  <c r="C1570" i="1"/>
  <c r="H1569" i="1"/>
  <c r="D1569" i="1"/>
  <c r="C1569" i="1"/>
  <c r="G1569" i="1" s="1"/>
  <c r="I1569" i="1" s="1"/>
  <c r="J1568" i="1"/>
  <c r="H1568" i="1"/>
  <c r="G1568" i="1"/>
  <c r="D1568" i="1"/>
  <c r="C1568" i="1"/>
  <c r="H1567" i="1"/>
  <c r="D1567" i="1"/>
  <c r="C1567" i="1"/>
  <c r="G1567" i="1" s="1"/>
  <c r="I1567" i="1" s="1"/>
  <c r="J1566" i="1"/>
  <c r="D1566" i="1"/>
  <c r="H1566" i="1" s="1"/>
  <c r="C1566" i="1"/>
  <c r="H1565" i="1"/>
  <c r="D1565" i="1"/>
  <c r="C1565" i="1"/>
  <c r="J1564" i="1"/>
  <c r="D1564" i="1"/>
  <c r="H1564" i="1" s="1"/>
  <c r="C1564" i="1"/>
  <c r="D1562" i="1"/>
  <c r="C1562" i="1"/>
  <c r="H1561" i="1"/>
  <c r="D1561" i="1"/>
  <c r="G1561" i="1" s="1"/>
  <c r="C1561" i="1"/>
  <c r="H1560" i="1"/>
  <c r="D1560" i="1"/>
  <c r="G1560" i="1" s="1"/>
  <c r="I1560" i="1" s="1"/>
  <c r="C1560" i="1"/>
  <c r="D1559" i="1"/>
  <c r="C1559" i="1"/>
  <c r="D1558" i="1"/>
  <c r="J1558" i="1" s="1"/>
  <c r="C1558" i="1"/>
  <c r="D1557" i="1"/>
  <c r="C1557" i="1"/>
  <c r="J1557" i="1" s="1"/>
  <c r="D1556" i="1"/>
  <c r="D1554" i="1"/>
  <c r="H1554" i="1" s="1"/>
  <c r="C1554" i="1"/>
  <c r="D1553" i="1"/>
  <c r="C1553" i="1"/>
  <c r="G1552" i="1"/>
  <c r="D1552" i="1"/>
  <c r="C1552" i="1"/>
  <c r="J1552" i="1" s="1"/>
  <c r="D1551" i="1"/>
  <c r="C1551" i="1"/>
  <c r="H1551" i="1" s="1"/>
  <c r="D1550" i="1"/>
  <c r="H1550" i="1" s="1"/>
  <c r="C1550" i="1"/>
  <c r="J1550" i="1" s="1"/>
  <c r="D1549" i="1"/>
  <c r="C1549" i="1"/>
  <c r="H1549" i="1" s="1"/>
  <c r="H1548" i="1"/>
  <c r="G1548" i="1"/>
  <c r="I1548" i="1" s="1"/>
  <c r="D1548" i="1"/>
  <c r="C1548" i="1"/>
  <c r="D1547" i="1"/>
  <c r="C1547" i="1"/>
  <c r="D1546" i="1"/>
  <c r="J1546" i="1" s="1"/>
  <c r="C1546" i="1"/>
  <c r="G1546" i="1" s="1"/>
  <c r="D1545" i="1"/>
  <c r="H1545" i="1" s="1"/>
  <c r="C1545" i="1"/>
  <c r="G1545" i="1" s="1"/>
  <c r="J1544" i="1"/>
  <c r="H1544" i="1"/>
  <c r="D1544" i="1"/>
  <c r="C1544" i="1"/>
  <c r="G1544" i="1" s="1"/>
  <c r="I1544" i="1" s="1"/>
  <c r="H1543" i="1"/>
  <c r="D1543" i="1"/>
  <c r="C1543" i="1"/>
  <c r="D1542" i="1"/>
  <c r="G1542" i="1" s="1"/>
  <c r="C1542" i="1"/>
  <c r="D1541" i="1"/>
  <c r="J1541" i="1" s="1"/>
  <c r="C1541" i="1"/>
  <c r="H1541" i="1" s="1"/>
  <c r="C1537" i="1"/>
  <c r="H1536" i="1"/>
  <c r="G1536" i="1"/>
  <c r="D1536" i="1"/>
  <c r="C1536" i="1"/>
  <c r="H1535" i="1"/>
  <c r="G1535" i="1"/>
  <c r="D1535" i="1"/>
  <c r="C1535" i="1"/>
  <c r="H1534" i="1"/>
  <c r="G1534" i="1"/>
  <c r="D1534" i="1"/>
  <c r="C1534" i="1"/>
  <c r="G1533" i="1"/>
  <c r="D1533" i="1"/>
  <c r="H1533" i="1" s="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5" i="1" s="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G1516" i="1"/>
  <c r="D1516" i="1"/>
  <c r="H1516" i="1" s="1"/>
  <c r="C1516" i="1"/>
  <c r="H1515" i="1"/>
  <c r="G1515" i="1"/>
  <c r="D1515" i="1"/>
  <c r="C1515" i="1"/>
  <c r="C1514" i="1"/>
  <c r="H1513" i="1"/>
  <c r="D1513" i="1"/>
  <c r="G1513" i="1" s="1"/>
  <c r="C1513" i="1"/>
  <c r="D1512" i="1"/>
  <c r="G1512" i="1" s="1"/>
  <c r="C1512" i="1"/>
  <c r="D1511" i="1"/>
  <c r="H1511" i="1" s="1"/>
  <c r="C1511" i="1"/>
  <c r="C1510" i="1"/>
  <c r="D1509" i="1"/>
  <c r="H1509" i="1" s="1"/>
  <c r="C1509" i="1"/>
  <c r="D1508" i="1"/>
  <c r="G1508" i="1" s="1"/>
  <c r="C1508" i="1"/>
  <c r="D1507" i="1"/>
  <c r="H1507" i="1" s="1"/>
  <c r="C1507" i="1"/>
  <c r="D1506" i="1"/>
  <c r="G1506" i="1" s="1"/>
  <c r="C1506" i="1"/>
  <c r="D1505" i="1"/>
  <c r="H1505" i="1" s="1"/>
  <c r="C1505" i="1"/>
  <c r="D1504" i="1"/>
  <c r="G1504" i="1" s="1"/>
  <c r="C1504" i="1"/>
  <c r="C1503" i="1"/>
  <c r="D1502" i="1"/>
  <c r="G1502" i="1" s="1"/>
  <c r="C1502" i="1"/>
  <c r="D1501" i="1"/>
  <c r="H1501" i="1" s="1"/>
  <c r="C1501" i="1"/>
  <c r="D1500" i="1"/>
  <c r="H1500" i="1" s="1"/>
  <c r="C1500" i="1"/>
  <c r="D1499" i="1"/>
  <c r="H1499" i="1" s="1"/>
  <c r="C1499" i="1"/>
  <c r="D1498" i="1"/>
  <c r="H1498" i="1" s="1"/>
  <c r="C1498" i="1"/>
  <c r="D1497" i="1"/>
  <c r="H1497" i="1" s="1"/>
  <c r="C1497" i="1"/>
  <c r="D1496" i="1"/>
  <c r="H1496" i="1" s="1"/>
  <c r="C1496" i="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H1487" i="1"/>
  <c r="G1487" i="1"/>
  <c r="D1487" i="1"/>
  <c r="C1487" i="1"/>
  <c r="C1486" i="1"/>
  <c r="C1485" i="1"/>
  <c r="H1484" i="1"/>
  <c r="G1484" i="1"/>
  <c r="D1484" i="1"/>
  <c r="C1484" i="1"/>
  <c r="H1483" i="1"/>
  <c r="G1483" i="1"/>
  <c r="D1483" i="1"/>
  <c r="C1483" i="1"/>
  <c r="H1482" i="1"/>
  <c r="G1482" i="1"/>
  <c r="D1482" i="1"/>
  <c r="C1482" i="1"/>
  <c r="G1481" i="1"/>
  <c r="D1481" i="1"/>
  <c r="H1481" i="1" s="1"/>
  <c r="C1481" i="1"/>
  <c r="G1480" i="1"/>
  <c r="D1480" i="1"/>
  <c r="H1480" i="1" s="1"/>
  <c r="C1480" i="1"/>
  <c r="H1479" i="1"/>
  <c r="G1479" i="1"/>
  <c r="D1479" i="1"/>
  <c r="C1479" i="1"/>
  <c r="C1478" i="1"/>
  <c r="H1477" i="1"/>
  <c r="G1477" i="1"/>
  <c r="D1477" i="1"/>
  <c r="C1477" i="1"/>
  <c r="H1476" i="1"/>
  <c r="G1476" i="1"/>
  <c r="D1476" i="1"/>
  <c r="C1476" i="1"/>
  <c r="G1475" i="1"/>
  <c r="D1475" i="1"/>
  <c r="H1475" i="1" s="1"/>
  <c r="C1475" i="1"/>
  <c r="H1474" i="1"/>
  <c r="G1474" i="1"/>
  <c r="D1474" i="1"/>
  <c r="C1474" i="1"/>
  <c r="H1473" i="1"/>
  <c r="G1473" i="1"/>
  <c r="D1473" i="1"/>
  <c r="C1473" i="1"/>
  <c r="H1472" i="1"/>
  <c r="G1472" i="1"/>
  <c r="D1472" i="1"/>
  <c r="C1472" i="1"/>
  <c r="D1471" i="1"/>
  <c r="H1471" i="1" s="1"/>
  <c r="C1471" i="1"/>
  <c r="H1470" i="1"/>
  <c r="G1470" i="1"/>
  <c r="D1470" i="1"/>
  <c r="C1470" i="1"/>
  <c r="H1469" i="1"/>
  <c r="G1469" i="1"/>
  <c r="D1469" i="1"/>
  <c r="C1469" i="1"/>
  <c r="G1468" i="1"/>
  <c r="D1468" i="1"/>
  <c r="H1468" i="1" s="1"/>
  <c r="C1468" i="1"/>
  <c r="H1467" i="1"/>
  <c r="G1467" i="1"/>
  <c r="D1467" i="1"/>
  <c r="C1467" i="1"/>
  <c r="G1466" i="1"/>
  <c r="D1466" i="1"/>
  <c r="H1466" i="1" s="1"/>
  <c r="C1466" i="1"/>
  <c r="H1465" i="1"/>
  <c r="G1465" i="1"/>
  <c r="D1465" i="1"/>
  <c r="C1465" i="1"/>
  <c r="G1464" i="1"/>
  <c r="D1464" i="1"/>
  <c r="H1464" i="1" s="1"/>
  <c r="C1464" i="1"/>
  <c r="H1463" i="1"/>
  <c r="G1463" i="1"/>
  <c r="D1463" i="1"/>
  <c r="C1463" i="1"/>
  <c r="C1462" i="1"/>
  <c r="H1461" i="1"/>
  <c r="G1461" i="1"/>
  <c r="D1461" i="1"/>
  <c r="C1461" i="1"/>
  <c r="H1460" i="1"/>
  <c r="G1460" i="1"/>
  <c r="D1460" i="1"/>
  <c r="C1460" i="1"/>
  <c r="H1459" i="1"/>
  <c r="G1459" i="1"/>
  <c r="D1459" i="1"/>
  <c r="C1459" i="1"/>
  <c r="H1458" i="1"/>
  <c r="G1458" i="1"/>
  <c r="D1458" i="1"/>
  <c r="C1458" i="1"/>
  <c r="C1457" i="1"/>
  <c r="H1456" i="1"/>
  <c r="G1456" i="1"/>
  <c r="D1456" i="1"/>
  <c r="C1456" i="1"/>
  <c r="H1455" i="1"/>
  <c r="G1455" i="1"/>
  <c r="D1455" i="1"/>
  <c r="C1455" i="1"/>
  <c r="H1454" i="1"/>
  <c r="G1454" i="1"/>
  <c r="D1454" i="1"/>
  <c r="C1454" i="1"/>
  <c r="G1453" i="1"/>
  <c r="D1453" i="1"/>
  <c r="H1453" i="1" s="1"/>
  <c r="C1453" i="1"/>
  <c r="H1452" i="1"/>
  <c r="G1452" i="1"/>
  <c r="D1452" i="1"/>
  <c r="C1452" i="1"/>
  <c r="H1451" i="1"/>
  <c r="G1451" i="1"/>
  <c r="D1451" i="1"/>
  <c r="C1451" i="1"/>
  <c r="C1450" i="1"/>
  <c r="H1449" i="1"/>
  <c r="G1449" i="1"/>
  <c r="D1449" i="1"/>
  <c r="C1449" i="1"/>
  <c r="H1448" i="1"/>
  <c r="G1448" i="1"/>
  <c r="D1448" i="1"/>
  <c r="C1448" i="1"/>
  <c r="H1447" i="1"/>
  <c r="G1447" i="1"/>
  <c r="D1447" i="1"/>
  <c r="C1447" i="1"/>
  <c r="C1446" i="1"/>
  <c r="H1445" i="1"/>
  <c r="G1445" i="1"/>
  <c r="D1445" i="1"/>
  <c r="C1445" i="1"/>
  <c r="G1444" i="1"/>
  <c r="D1444" i="1"/>
  <c r="H1444" i="1" s="1"/>
  <c r="C1444" i="1"/>
  <c r="H1443" i="1"/>
  <c r="G1443" i="1"/>
  <c r="D1443" i="1"/>
  <c r="C1443" i="1"/>
  <c r="H1442" i="1"/>
  <c r="G1442" i="1"/>
  <c r="D1442" i="1"/>
  <c r="C1442" i="1"/>
  <c r="H1441" i="1"/>
  <c r="G1441" i="1"/>
  <c r="D1441" i="1"/>
  <c r="C1441" i="1"/>
  <c r="H1440" i="1"/>
  <c r="G1440" i="1"/>
  <c r="D1440" i="1"/>
  <c r="C1440" i="1"/>
  <c r="C1439" i="1"/>
  <c r="H1438" i="1"/>
  <c r="G1438" i="1"/>
  <c r="D1438" i="1"/>
  <c r="C1438" i="1"/>
  <c r="G1437" i="1"/>
  <c r="D1437" i="1"/>
  <c r="H1437" i="1" s="1"/>
  <c r="C1437" i="1"/>
  <c r="H1436" i="1"/>
  <c r="G1436" i="1"/>
  <c r="D1436" i="1"/>
  <c r="C1436" i="1"/>
  <c r="D1435" i="1"/>
  <c r="H1435" i="1" s="1"/>
  <c r="C1435" i="1"/>
  <c r="H1434" i="1"/>
  <c r="G1434" i="1"/>
  <c r="D1434" i="1"/>
  <c r="C1434" i="1"/>
  <c r="D1433" i="1"/>
  <c r="H1433" i="1" s="1"/>
  <c r="C1433" i="1"/>
  <c r="C1432" i="1"/>
  <c r="C1431" i="1"/>
  <c r="H1430" i="1"/>
  <c r="G1430" i="1"/>
  <c r="D1430" i="1"/>
  <c r="C1430" i="1"/>
  <c r="D1429" i="1"/>
  <c r="H1429" i="1" s="1"/>
  <c r="C1429" i="1"/>
  <c r="H1428" i="1"/>
  <c r="G1428" i="1"/>
  <c r="D1428" i="1"/>
  <c r="C1428" i="1"/>
  <c r="D1427" i="1"/>
  <c r="H1427" i="1" s="1"/>
  <c r="C1427" i="1"/>
  <c r="H1426" i="1"/>
  <c r="G1426" i="1"/>
  <c r="D1426" i="1"/>
  <c r="C1426" i="1"/>
  <c r="D1425" i="1"/>
  <c r="H1425" i="1" s="1"/>
  <c r="C1425" i="1"/>
  <c r="C1424" i="1"/>
  <c r="G1423" i="1"/>
  <c r="D1423" i="1"/>
  <c r="H1423" i="1" s="1"/>
  <c r="C1423" i="1"/>
  <c r="D1422" i="1"/>
  <c r="H1422" i="1" s="1"/>
  <c r="C1422" i="1"/>
  <c r="D1421" i="1"/>
  <c r="H1421" i="1" s="1"/>
  <c r="C1421" i="1"/>
  <c r="H1420" i="1"/>
  <c r="G1420" i="1"/>
  <c r="D1420" i="1"/>
  <c r="C1420" i="1"/>
  <c r="D1419" i="1"/>
  <c r="H1419" i="1" s="1"/>
  <c r="C1419" i="1"/>
  <c r="C1418" i="1"/>
  <c r="D1417" i="1"/>
  <c r="H1417" i="1" s="1"/>
  <c r="C1417" i="1"/>
  <c r="D1416" i="1"/>
  <c r="H1416" i="1" s="1"/>
  <c r="C1416" i="1"/>
  <c r="D1415" i="1"/>
  <c r="H1415" i="1" s="1"/>
  <c r="C1415" i="1"/>
  <c r="H1414" i="1"/>
  <c r="G1414" i="1"/>
  <c r="D1414" i="1"/>
  <c r="C1414" i="1"/>
  <c r="H1413" i="1"/>
  <c r="G1413" i="1"/>
  <c r="D1413" i="1"/>
  <c r="C1413" i="1"/>
  <c r="H1412" i="1"/>
  <c r="G1412" i="1"/>
  <c r="D1412" i="1"/>
  <c r="C1412" i="1"/>
  <c r="H1411" i="1"/>
  <c r="G1411" i="1"/>
  <c r="D1411" i="1"/>
  <c r="C1411" i="1"/>
  <c r="D1410" i="1"/>
  <c r="H1410" i="1" s="1"/>
  <c r="C1410" i="1"/>
  <c r="D1409" i="1"/>
  <c r="H1409" i="1" s="1"/>
  <c r="C1409" i="1"/>
  <c r="H1408" i="1"/>
  <c r="G1408" i="1"/>
  <c r="D1408" i="1"/>
  <c r="C1408" i="1"/>
  <c r="D1407" i="1"/>
  <c r="H1407" i="1" s="1"/>
  <c r="C1407" i="1"/>
  <c r="D1406" i="1"/>
  <c r="H1406" i="1" s="1"/>
  <c r="C1406" i="1"/>
  <c r="D1405" i="1"/>
  <c r="H1405" i="1" s="1"/>
  <c r="C1405" i="1"/>
  <c r="D1404" i="1"/>
  <c r="H1404" i="1" s="1"/>
  <c r="C1404" i="1"/>
  <c r="D1403" i="1"/>
  <c r="H1403" i="1" s="1"/>
  <c r="C1403"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D1387" i="1"/>
  <c r="H1387" i="1" s="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D1302" i="1"/>
  <c r="G1302" i="1" s="1"/>
  <c r="C1302"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D1265" i="1"/>
  <c r="G1265" i="1" s="1"/>
  <c r="C1265" i="1"/>
  <c r="C1264" i="1"/>
  <c r="H1263" i="1"/>
  <c r="G1263" i="1"/>
  <c r="D1263" i="1"/>
  <c r="C1263" i="1"/>
  <c r="H1262" i="1"/>
  <c r="G1262" i="1"/>
  <c r="D1262" i="1"/>
  <c r="C1262" i="1"/>
  <c r="H1261" i="1"/>
  <c r="G1261" i="1"/>
  <c r="D1261" i="1"/>
  <c r="C1261" i="1"/>
  <c r="H1260" i="1"/>
  <c r="G1260" i="1"/>
  <c r="D1260" i="1"/>
  <c r="C1260"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C642"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G423" i="1"/>
  <c r="D423" i="1"/>
  <c r="H423" i="1" s="1"/>
  <c r="C423" i="1"/>
  <c r="C422" i="1"/>
  <c r="D421" i="1"/>
  <c r="H421" i="1" s="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D301" i="1"/>
  <c r="H301" i="1" s="1"/>
  <c r="C301" i="1"/>
  <c r="H300" i="1"/>
  <c r="G300" i="1"/>
  <c r="D300" i="1"/>
  <c r="C300" i="1"/>
  <c r="H299" i="1"/>
  <c r="G299" i="1"/>
  <c r="D299" i="1"/>
  <c r="C299"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1259" i="1" l="1"/>
  <c r="H1259" i="1"/>
  <c r="E251" i="5"/>
  <c r="E176" i="5" s="1"/>
  <c r="D1180" i="1" s="1"/>
  <c r="F255" i="5"/>
  <c r="D1264" i="1"/>
  <c r="E31" i="9"/>
  <c r="F236" i="9"/>
  <c r="E307" i="9"/>
  <c r="E311" i="9"/>
  <c r="B311" i="9" s="1"/>
  <c r="G1387" i="1"/>
  <c r="I25" i="3"/>
  <c r="H1292" i="1"/>
  <c r="G301" i="1"/>
  <c r="E649" i="4"/>
  <c r="F647" i="4"/>
  <c r="D641" i="1"/>
  <c r="H422" i="1"/>
  <c r="G422" i="1"/>
  <c r="E648" i="4"/>
  <c r="G298" i="1"/>
  <c r="G421" i="1"/>
  <c r="F426" i="4"/>
  <c r="H298" i="1"/>
  <c r="E37" i="9"/>
  <c r="B37" i="9" s="1"/>
  <c r="E312" i="9"/>
  <c r="B312" i="9" s="1"/>
  <c r="G1686" i="1"/>
  <c r="G1683" i="1"/>
  <c r="G1682" i="1"/>
  <c r="C1681" i="1"/>
  <c r="G1678" i="1"/>
  <c r="G1677" i="1"/>
  <c r="G1674" i="1"/>
  <c r="G1673" i="1"/>
  <c r="G1669" i="1"/>
  <c r="H1670" i="1"/>
  <c r="G1666" i="1"/>
  <c r="G1664" i="1"/>
  <c r="H1664" i="1"/>
  <c r="G1665" i="1"/>
  <c r="G1662" i="1"/>
  <c r="G1661" i="1"/>
  <c r="H1659" i="1"/>
  <c r="G1659" i="1"/>
  <c r="H1658" i="1"/>
  <c r="H1654" i="1"/>
  <c r="G1653" i="1"/>
  <c r="G1650" i="1"/>
  <c r="G1649" i="1"/>
  <c r="G1646" i="1"/>
  <c r="G1644" i="1"/>
  <c r="H1644" i="1"/>
  <c r="G1645" i="1"/>
  <c r="G1642" i="1"/>
  <c r="H1639" i="1"/>
  <c r="G1639" i="1"/>
  <c r="G1638" i="1"/>
  <c r="G1634" i="1"/>
  <c r="D51" i="8"/>
  <c r="C1628" i="1" s="1"/>
  <c r="H1628" i="1" s="1"/>
  <c r="G1633" i="1"/>
  <c r="G1629" i="1"/>
  <c r="C1623" i="1"/>
  <c r="G1623" i="1" s="1"/>
  <c r="G1625" i="1"/>
  <c r="H1623" i="1"/>
  <c r="G1618" i="1"/>
  <c r="G1617" i="1"/>
  <c r="H1614" i="1"/>
  <c r="G1613" i="1"/>
  <c r="H1610" i="1"/>
  <c r="G1609" i="1"/>
  <c r="G1606" i="1"/>
  <c r="G1604" i="1"/>
  <c r="H1604" i="1"/>
  <c r="G1605" i="1"/>
  <c r="G1602" i="1"/>
  <c r="D44" i="8"/>
  <c r="G1601" i="1"/>
  <c r="G1598" i="1"/>
  <c r="G1595" i="1"/>
  <c r="G1597" i="1"/>
  <c r="H1594" i="1"/>
  <c r="G1593" i="1"/>
  <c r="H1590" i="1"/>
  <c r="G1589" i="1"/>
  <c r="C1583" i="1"/>
  <c r="H1583" i="1" s="1"/>
  <c r="G1585" i="1"/>
  <c r="H1558" i="1"/>
  <c r="I1581" i="1"/>
  <c r="I1580" i="1"/>
  <c r="E38" i="7"/>
  <c r="I35" i="3" s="1"/>
  <c r="I1579" i="1"/>
  <c r="H1578" i="1"/>
  <c r="G1576" i="1"/>
  <c r="I1576" i="1" s="1"/>
  <c r="I1574" i="1"/>
  <c r="D1572" i="1"/>
  <c r="G1573" i="1"/>
  <c r="I1573" i="1" s="1"/>
  <c r="G1570" i="1"/>
  <c r="I1570" i="1" s="1"/>
  <c r="I1568" i="1"/>
  <c r="G1566" i="1"/>
  <c r="I1566" i="1" s="1"/>
  <c r="G1565" i="1"/>
  <c r="I1565" i="1" s="1"/>
  <c r="G1564" i="1"/>
  <c r="I1564" i="1" s="1"/>
  <c r="J1581" i="1"/>
  <c r="G1577" i="1"/>
  <c r="J1579" i="1"/>
  <c r="I1578" i="1"/>
  <c r="G1575" i="1"/>
  <c r="I1575" i="1" s="1"/>
  <c r="H35" i="3"/>
  <c r="C1571" i="1"/>
  <c r="C1572" i="1"/>
  <c r="J1573" i="1"/>
  <c r="J1569" i="1"/>
  <c r="J1567" i="1"/>
  <c r="J1565" i="1"/>
  <c r="G1563" i="1"/>
  <c r="H1563" i="1"/>
  <c r="D22" i="7"/>
  <c r="H34" i="3" s="1"/>
  <c r="G1562" i="1"/>
  <c r="I1561" i="1"/>
  <c r="G1559" i="1"/>
  <c r="C1556" i="1"/>
  <c r="H1556" i="1" s="1"/>
  <c r="C1555" i="1"/>
  <c r="I1558" i="1"/>
  <c r="G1558" i="1"/>
  <c r="H1557" i="1"/>
  <c r="J1562" i="1"/>
  <c r="H1562" i="1"/>
  <c r="I1562" i="1" s="1"/>
  <c r="J1561" i="1"/>
  <c r="D1555" i="1"/>
  <c r="I34" i="3"/>
  <c r="J1560" i="1"/>
  <c r="I1559" i="1"/>
  <c r="J1559" i="1"/>
  <c r="H1559" i="1"/>
  <c r="G1557" i="1"/>
  <c r="I1557" i="1" s="1"/>
  <c r="G1554" i="1"/>
  <c r="I1554" i="1" s="1"/>
  <c r="G1547" i="1"/>
  <c r="J1554" i="1"/>
  <c r="H1553" i="1"/>
  <c r="G1550" i="1"/>
  <c r="I1550" i="1" s="1"/>
  <c r="E6" i="7"/>
  <c r="E5" i="7" s="1"/>
  <c r="J1548" i="1"/>
  <c r="H1546" i="1"/>
  <c r="I1546" i="1" s="1"/>
  <c r="I1545" i="1"/>
  <c r="G1543" i="1"/>
  <c r="I1543" i="1" s="1"/>
  <c r="J1542" i="1"/>
  <c r="G1541" i="1"/>
  <c r="I1541" i="1" s="1"/>
  <c r="D1540" i="1"/>
  <c r="H1540" i="1" s="1"/>
  <c r="J1553" i="1"/>
  <c r="G1553" i="1"/>
  <c r="I1553" i="1" s="1"/>
  <c r="H1552" i="1"/>
  <c r="I1552" i="1" s="1"/>
  <c r="J1551" i="1"/>
  <c r="G1551" i="1"/>
  <c r="I1551" i="1" s="1"/>
  <c r="G1549" i="1"/>
  <c r="I1549" i="1" s="1"/>
  <c r="J1549" i="1"/>
  <c r="H1547" i="1"/>
  <c r="J1547" i="1"/>
  <c r="J1545" i="1"/>
  <c r="J1543" i="1"/>
  <c r="H1542" i="1"/>
  <c r="I1542" i="1" s="1"/>
  <c r="D6" i="7"/>
  <c r="D5" i="7" s="1"/>
  <c r="H33" i="3" s="1"/>
  <c r="G1525" i="1"/>
  <c r="H1514" i="1"/>
  <c r="G1514" i="1"/>
  <c r="E114" i="6"/>
  <c r="D1510" i="1" s="1"/>
  <c r="G1511" i="1"/>
  <c r="H1512" i="1"/>
  <c r="G1509" i="1"/>
  <c r="H1508" i="1"/>
  <c r="G1507" i="1"/>
  <c r="H1506" i="1"/>
  <c r="G1505" i="1"/>
  <c r="G1503" i="1"/>
  <c r="H1504" i="1"/>
  <c r="H1502" i="1"/>
  <c r="G1501" i="1"/>
  <c r="G1500" i="1"/>
  <c r="G1499" i="1"/>
  <c r="G1498" i="1"/>
  <c r="G1497" i="1"/>
  <c r="G1495" i="1"/>
  <c r="G1496" i="1"/>
  <c r="G1494" i="1"/>
  <c r="G1493" i="1"/>
  <c r="G1492" i="1"/>
  <c r="G1490" i="1"/>
  <c r="G1491" i="1"/>
  <c r="G1489" i="1"/>
  <c r="G1488" i="1"/>
  <c r="H1486" i="1"/>
  <c r="G1486" i="1"/>
  <c r="E89" i="6"/>
  <c r="D1485" i="1" s="1"/>
  <c r="H1478" i="1"/>
  <c r="G1478" i="1"/>
  <c r="G1471" i="1"/>
  <c r="H1462" i="1"/>
  <c r="G1462" i="1"/>
  <c r="H1457" i="1"/>
  <c r="G1457" i="1"/>
  <c r="H1450" i="1"/>
  <c r="G1450" i="1"/>
  <c r="H1446" i="1"/>
  <c r="G1446" i="1"/>
  <c r="H1439" i="1"/>
  <c r="G1439" i="1"/>
  <c r="G1435" i="1"/>
  <c r="E35" i="6"/>
  <c r="D1431" i="1" s="1"/>
  <c r="H1431" i="1" s="1"/>
  <c r="D1432" i="1"/>
  <c r="H1432" i="1" s="1"/>
  <c r="G1433" i="1"/>
  <c r="G1429" i="1"/>
  <c r="G1427" i="1"/>
  <c r="G1424" i="1"/>
  <c r="G1425" i="1"/>
  <c r="G1422" i="1"/>
  <c r="G1421" i="1"/>
  <c r="G1418" i="1"/>
  <c r="G1419" i="1"/>
  <c r="G1417" i="1"/>
  <c r="G1416" i="1"/>
  <c r="G1415" i="1"/>
  <c r="G1409" i="1"/>
  <c r="G1410" i="1"/>
  <c r="G1406" i="1"/>
  <c r="G1407" i="1"/>
  <c r="G1405" i="1"/>
  <c r="D1402" i="1"/>
  <c r="G1402" i="1" s="1"/>
  <c r="D1401" i="1"/>
  <c r="H1401" i="1" s="1"/>
  <c r="G1404" i="1"/>
  <c r="G1403" i="1"/>
  <c r="I27" i="3"/>
  <c r="H1402" i="1"/>
  <c r="G1281" i="1"/>
  <c r="G1287" i="1"/>
  <c r="G1292" i="1"/>
  <c r="G1278" i="1"/>
  <c r="H1278" i="1"/>
  <c r="F274" i="5"/>
  <c r="D251" i="5"/>
  <c r="G1301" i="1"/>
  <c r="H1302" i="1"/>
  <c r="E296" i="5"/>
  <c r="B236" i="9"/>
  <c r="B307" i="9"/>
  <c r="B31" i="9"/>
  <c r="D1255" i="1" l="1"/>
  <c r="H299" i="9"/>
  <c r="G1264" i="1"/>
  <c r="H1264" i="1"/>
  <c r="G297" i="9"/>
  <c r="E297" i="9" s="1"/>
  <c r="B297" i="9" s="1"/>
  <c r="D642" i="1"/>
  <c r="E650" i="4"/>
  <c r="H641" i="1"/>
  <c r="G641" i="1"/>
  <c r="D643" i="1"/>
  <c r="F649" i="4"/>
  <c r="I19" i="3"/>
  <c r="H1681" i="1"/>
  <c r="G1681" i="1"/>
  <c r="D45" i="8"/>
  <c r="C1622" i="1" s="1"/>
  <c r="H1622" i="1" s="1"/>
  <c r="G1628" i="1"/>
  <c r="C1621" i="1"/>
  <c r="G1621" i="1" s="1"/>
  <c r="I39" i="3"/>
  <c r="H19" i="9"/>
  <c r="E19" i="9" s="1"/>
  <c r="B19" i="9" s="1"/>
  <c r="G1583" i="1"/>
  <c r="D1571" i="1"/>
  <c r="G1571" i="1" s="1"/>
  <c r="G1572" i="1"/>
  <c r="H1572" i="1"/>
  <c r="G1556" i="1"/>
  <c r="H1555" i="1"/>
  <c r="G1555" i="1"/>
  <c r="D1539" i="1"/>
  <c r="G1540" i="1"/>
  <c r="I33" i="3"/>
  <c r="D1538" i="1"/>
  <c r="G346" i="9"/>
  <c r="E346" i="9" s="1"/>
  <c r="E345" i="9" s="1"/>
  <c r="I10" i="3" s="1"/>
  <c r="C1538" i="1"/>
  <c r="C1539" i="1"/>
  <c r="H1510" i="1"/>
  <c r="G1510" i="1"/>
  <c r="F114" i="6"/>
  <c r="I30" i="3"/>
  <c r="H1485" i="1"/>
  <c r="G1485" i="1"/>
  <c r="E141" i="6"/>
  <c r="F141" i="6" s="1"/>
  <c r="I28" i="3"/>
  <c r="G1432" i="1"/>
  <c r="G1431" i="1"/>
  <c r="G1401" i="1"/>
  <c r="F251" i="5"/>
  <c r="C1255" i="1"/>
  <c r="D176" i="5"/>
  <c r="H25" i="3"/>
  <c r="D1300" i="1"/>
  <c r="H643" i="1" l="1"/>
  <c r="G643" i="1"/>
  <c r="H642" i="1"/>
  <c r="G642" i="1"/>
  <c r="H7" i="3"/>
  <c r="J3" i="9" s="1"/>
  <c r="I20" i="3"/>
  <c r="D644" i="1"/>
  <c r="G1622" i="1"/>
  <c r="K1481" i="9"/>
  <c r="G344" i="9"/>
  <c r="E344" i="9" s="1"/>
  <c r="B344" i="9" s="1"/>
  <c r="G343" i="9"/>
  <c r="E343" i="9" s="1"/>
  <c r="B343" i="9" s="1"/>
  <c r="I40" i="3"/>
  <c r="H11" i="3"/>
  <c r="H1621" i="1"/>
  <c r="H1571" i="1"/>
  <c r="G1539" i="1"/>
  <c r="H1538" i="1"/>
  <c r="B346" i="9"/>
  <c r="H1539" i="1"/>
  <c r="G1538" i="1"/>
  <c r="I31" i="3"/>
  <c r="D1537" i="1"/>
  <c r="G1537" i="1" s="1"/>
  <c r="G348" i="9"/>
  <c r="E348" i="9" s="1"/>
  <c r="B348" i="9" s="1"/>
  <c r="C1180" i="1"/>
  <c r="H8" i="3" s="1"/>
  <c r="M3" i="9" s="1"/>
  <c r="F176" i="5"/>
  <c r="G299" i="9"/>
  <c r="E299" i="9" s="1"/>
  <c r="B299" i="9" s="1"/>
  <c r="G1255" i="1"/>
  <c r="H1255" i="1"/>
  <c r="G306" i="9"/>
  <c r="E306" i="9" s="1"/>
  <c r="B306" i="9" s="1"/>
  <c r="G1300" i="1"/>
  <c r="H1300" i="1"/>
  <c r="G295" i="9" l="1"/>
  <c r="H295" i="9"/>
  <c r="L293" i="9"/>
  <c r="F293" i="9" s="1"/>
  <c r="H644" i="1"/>
  <c r="G644" i="1"/>
  <c r="E342" i="9"/>
  <c r="I11" i="3" s="1"/>
  <c r="N3" i="9"/>
  <c r="H9" i="3"/>
  <c r="K3" i="9" s="1"/>
  <c r="H18" i="9" s="1"/>
  <c r="H1537" i="1"/>
  <c r="E347" i="9"/>
  <c r="G1180" i="1"/>
  <c r="H1180" i="1"/>
  <c r="H334" i="9"/>
  <c r="G22" i="9"/>
  <c r="G21" i="9"/>
  <c r="H17" i="9"/>
  <c r="M16" i="9"/>
  <c r="L15" i="9"/>
  <c r="J17" i="9"/>
  <c r="H16" i="9"/>
  <c r="G15" i="9"/>
  <c r="H22" i="9"/>
  <c r="H21" i="9"/>
  <c r="I17" i="9"/>
  <c r="G16" i="9"/>
  <c r="M15" i="9"/>
  <c r="G334" i="9"/>
  <c r="G17" i="9"/>
  <c r="L16" i="9"/>
  <c r="H15" i="9"/>
  <c r="B293" i="9" l="1"/>
  <c r="F23" i="9"/>
  <c r="E295" i="9"/>
  <c r="I11" i="9"/>
  <c r="G18" i="9"/>
  <c r="E18" i="9" s="1"/>
  <c r="B18" i="9" s="1"/>
  <c r="K12" i="9"/>
  <c r="J9" i="9"/>
  <c r="I12" i="9"/>
  <c r="I9" i="9"/>
  <c r="J7" i="9"/>
  <c r="I13" i="9"/>
  <c r="K5" i="9"/>
  <c r="J5" i="9"/>
  <c r="I8" i="9"/>
  <c r="J6" i="9"/>
  <c r="I5" i="9"/>
  <c r="I6" i="9"/>
  <c r="J13" i="9"/>
  <c r="K10" i="9"/>
  <c r="K7" i="9"/>
  <c r="K9" i="9"/>
  <c r="I9" i="3"/>
  <c r="J8" i="9"/>
  <c r="K8" i="9"/>
  <c r="K6" i="9"/>
  <c r="J11" i="9"/>
  <c r="J12" i="9"/>
  <c r="J10" i="9"/>
  <c r="K11" i="9"/>
  <c r="I7" i="9"/>
  <c r="K13" i="9"/>
  <c r="F16" i="9"/>
  <c r="F15" i="9"/>
  <c r="E22" i="9"/>
  <c r="B22" i="9" s="1"/>
  <c r="E16" i="9"/>
  <c r="E15" i="9"/>
  <c r="E17" i="9"/>
  <c r="B17" i="9" s="1"/>
  <c r="E334" i="9"/>
  <c r="E21" i="9"/>
  <c r="B21" i="9" s="1"/>
  <c r="B15" i="9" l="1"/>
  <c r="B295" i="9"/>
  <c r="E23" i="9"/>
  <c r="I7" i="3" s="1"/>
  <c r="E5" i="9"/>
  <c r="B5" i="9" s="1"/>
  <c r="E12" i="9"/>
  <c r="B12" i="9" s="1"/>
  <c r="E13" i="9"/>
  <c r="B13" i="9" s="1"/>
  <c r="E9" i="9"/>
  <c r="B9" i="9" s="1"/>
  <c r="E8" i="9"/>
  <c r="B8" i="9" s="1"/>
  <c r="E11" i="9"/>
  <c r="B11" i="9" s="1"/>
  <c r="E6" i="9"/>
  <c r="B6" i="9" s="1"/>
  <c r="E10" i="9"/>
  <c r="B10" i="9" s="1"/>
  <c r="E7" i="9"/>
  <c r="B7" i="9" s="1"/>
  <c r="F14" i="9"/>
  <c r="F3" i="9" s="1"/>
  <c r="B16" i="9"/>
  <c r="E14" i="9"/>
  <c r="I13" i="3" s="1"/>
  <c r="B334" i="9"/>
  <c r="E298" i="9"/>
  <c r="I8" i="3" s="1"/>
  <c r="E4" i="9" l="1"/>
  <c r="E3" i="9" s="1"/>
</calcChain>
</file>

<file path=xl/sharedStrings.xml><?xml version="1.0" encoding="utf-8"?>
<sst xmlns="http://schemas.openxmlformats.org/spreadsheetml/2006/main" count="4733" uniqueCount="3657">
  <si>
    <t>Obveznik:</t>
  </si>
  <si>
    <t xml:space="preserve">26112 - DJEČJI VRTIĆ RADOST </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</si>
  <si>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</si>
  <si>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</si>
  <si>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</si>
  <si>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</si>
  <si>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</si>
  <si>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</si>
  <si>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</si>
  <si>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</si>
  <si>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</si>
  <si>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</si>
  <si>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</si>
  <si>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</si>
  <si>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</si>
  <si>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</si>
  <si>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</si>
  <si>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</si>
  <si>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</si>
  <si>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</si>
  <si>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</si>
  <si>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</si>
  <si>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</si>
  <si>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</si>
  <si>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</si>
  <si>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</si>
  <si>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</si>
  <si>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</si>
  <si>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</si>
  <si>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</si>
  <si>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</si>
  <si>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</si>
  <si>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</si>
  <si>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</si>
  <si>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</si>
  <si>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</si>
  <si>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</si>
  <si>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</si>
  <si>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</si>
  <si>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</si>
  <si>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</si>
  <si>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</si>
  <si>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</si>
  <si>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</si>
  <si>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</si>
  <si>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</si>
  <si>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</si>
  <si>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</si>
  <si>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</si>
  <si>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</si>
  <si>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</si>
  <si>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</si>
  <si>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</si>
  <si>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</si>
  <si>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</si>
  <si>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</si>
  <si>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</si>
  <si>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</si>
  <si>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</si>
  <si>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</si>
  <si>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</si>
  <si>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</si>
  <si>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</si>
  <si>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</si>
  <si>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</si>
  <si>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</si>
  <si>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</si>
  <si>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</si>
  <si>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</si>
  <si>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</si>
  <si>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</si>
  <si>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</si>
  <si>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</si>
  <si>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</si>
  <si>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</si>
  <si>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</si>
  <si>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</si>
  <si>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</si>
  <si>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</si>
  <si>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</si>
  <si>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</si>
  <si>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</si>
  <si>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</si>
  <si>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</si>
  <si>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</si>
  <si>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</si>
  <si>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</si>
  <si>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</si>
  <si>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</si>
  <si>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</si>
  <si>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</si>
  <si>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</si>
  <si>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</si>
  <si>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</si>
  <si>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</si>
  <si>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</si>
  <si>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</si>
  <si>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</si>
  <si>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</si>
  <si>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</si>
  <si>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</si>
  <si>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</si>
  <si>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</si>
  <si>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</si>
  <si>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</si>
  <si>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</si>
  <si>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</si>
  <si>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</si>
  <si>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</si>
  <si>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</si>
  <si>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</si>
  <si>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</si>
  <si>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</si>
  <si>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</si>
  <si>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</si>
  <si>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</si>
  <si>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</si>
  <si>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</si>
  <si>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</si>
  <si>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</si>
  <si>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</si>
  <si>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</si>
  <si>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</si>
  <si>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</si>
  <si>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</si>
  <si>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</si>
  <si>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</si>
  <si>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</si>
  <si>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</si>
  <si>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</si>
  <si>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</si>
  <si>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</si>
  <si>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</si>
  <si>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</si>
  <si>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</si>
  <si>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</si>
  <si>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</si>
  <si>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</si>
  <si>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</si>
  <si>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</si>
  <si>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</si>
  <si>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</si>
  <si>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</si>
  <si>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</si>
  <si>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</si>
  <si>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</si>
  <si>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</si>
  <si>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</si>
  <si>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</si>
  <si>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</si>
  <si>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</si>
  <si>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</si>
  <si>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</si>
  <si>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</si>
  <si>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</si>
  <si>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</si>
  <si>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</si>
  <si>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</si>
  <si>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</si>
  <si>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</si>
  <si>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</si>
  <si>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</si>
  <si>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</si>
  <si>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</si>
  <si>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</si>
  <si>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</si>
  <si>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</si>
  <si>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</si>
  <si>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</si>
  <si>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</si>
  <si>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</si>
  <si>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</si>
  <si>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</si>
  <si>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</si>
  <si>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</si>
  <si>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</si>
  <si>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</si>
  <si>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</si>
  <si>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</si>
  <si>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</si>
  <si>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</si>
  <si>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</si>
  <si>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</si>
  <si>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</si>
  <si>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</si>
  <si>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</si>
  <si>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</si>
  <si>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</si>
  <si>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</si>
  <si>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</si>
  <si>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</si>
  <si>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</si>
  <si>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</si>
  <si>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</si>
  <si>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</si>
  <si>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</si>
  <si>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</si>
  <si>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</si>
  <si>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</si>
  <si>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</si>
  <si>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</si>
  <si>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</si>
  <si>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</si>
  <si>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</si>
  <si>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</si>
  <si>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</si>
  <si>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</si>
  <si>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</si>
  <si>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</si>
  <si>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</si>
  <si>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</si>
  <si>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</si>
  <si>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</si>
  <si>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</si>
  <si>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</si>
  <si>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</si>
  <si>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</si>
  <si>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</si>
  <si>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</si>
  <si>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</si>
  <si>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</si>
  <si>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</si>
  <si>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</si>
  <si>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</si>
  <si>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</si>
  <si>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</si>
  <si>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</si>
  <si>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</si>
  <si>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</si>
  <si>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</si>
  <si>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</si>
  <si>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</si>
  <si>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</si>
  <si>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</si>
  <si>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</si>
  <si>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</si>
  <si>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</si>
  <si>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</si>
  <si>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</si>
  <si>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</si>
  <si>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</si>
  <si>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</si>
  <si>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</si>
  <si>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</si>
  <si>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</si>
  <si>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</si>
  <si>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</si>
  <si>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</si>
  <si>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</si>
  <si>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</si>
  <si>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</si>
  <si>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</si>
  <si>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</si>
  <si>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</si>
  <si>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</si>
  <si>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</si>
  <si>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</si>
  <si>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</si>
  <si>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</si>
  <si>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</si>
  <si>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</si>
  <si>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</si>
  <si>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</si>
  <si>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</si>
  <si>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</si>
  <si>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</si>
  <si>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</si>
  <si>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</si>
  <si>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</si>
  <si>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</si>
  <si>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</si>
  <si>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</si>
  <si>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</si>
  <si>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</si>
  <si>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</si>
  <si>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</si>
  <si>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</si>
  <si>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</si>
  <si>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</si>
  <si>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</si>
  <si>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</si>
  <si>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</si>
  <si>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</si>
  <si>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</si>
  <si>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</si>
  <si>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</si>
  <si>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</si>
  <si>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</si>
  <si>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</si>
  <si>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</si>
  <si>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</si>
  <si>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</si>
  <si>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</si>
  <si>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</si>
  <si>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</si>
  <si>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</si>
  <si>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</si>
  <si>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</si>
  <si>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</si>
  <si>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</si>
  <si>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</si>
  <si>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</si>
  <si>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</si>
  <si>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</si>
  <si>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</si>
  <si>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</si>
  <si>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</si>
  <si>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</si>
  <si>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</si>
  <si>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</si>
  <si>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</si>
  <si>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</si>
  <si>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</si>
  <si>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</si>
  <si>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</si>
  <si>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</si>
  <si>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</si>
  <si>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</si>
  <si>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</si>
  <si>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</si>
  <si>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</si>
  <si>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</si>
  <si>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</si>
  <si>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</si>
  <si>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</si>
  <si>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</si>
  <si>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</si>
  <si>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</si>
  <si>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</si>
  <si>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</si>
  <si>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</si>
  <si>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</si>
  <si>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</si>
  <si>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</si>
  <si>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</si>
  <si>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</si>
  <si>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</si>
  <si>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</si>
  <si>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</si>
  <si>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</si>
  <si>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</si>
  <si>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</si>
  <si>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</si>
  <si>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</si>
  <si>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</si>
  <si>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</si>
  <si>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</si>
  <si>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</si>
  <si>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</si>
  <si>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</si>
  <si>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</si>
  <si>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</si>
  <si>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</si>
  <si>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</si>
  <si>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</si>
  <si>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</si>
  <si>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</si>
  <si>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</si>
  <si>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</si>
  <si>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</si>
  <si>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</si>
  <si>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</si>
  <si>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</si>
  <si>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</si>
  <si>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</si>
  <si>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</si>
  <si>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</si>
  <si>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</si>
  <si>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</si>
  <si>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</si>
  <si>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</si>
  <si>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</si>
  <si>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</si>
  <si>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</si>
  <si>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</si>
  <si>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</si>
  <si>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</si>
  <si>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</si>
  <si>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</si>
  <si>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</si>
  <si>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</si>
  <si>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</si>
  <si>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</si>
  <si>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</si>
  <si>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</si>
  <si>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</si>
  <si>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</si>
  <si>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</si>
  <si>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</si>
  <si>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</si>
  <si>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</si>
  <si>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</si>
  <si>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</si>
  <si>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</si>
  <si>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</si>
  <si>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</si>
  <si>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</si>
  <si>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</si>
  <si>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</si>
  <si>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</si>
  <si>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</si>
  <si>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</si>
  <si>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</si>
  <si>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</si>
  <si>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</si>
  <si>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</si>
  <si>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</si>
  <si>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</si>
  <si>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</si>
  <si>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</si>
  <si>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</si>
  <si>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</si>
  <si>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</si>
  <si>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</si>
  <si>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</si>
  <si>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</si>
  <si>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</si>
  <si>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</si>
  <si>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</si>
  <si>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</si>
  <si>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</si>
  <si>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</si>
  <si>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</si>
  <si>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</si>
  <si>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</si>
  <si>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</si>
  <si>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</si>
  <si>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</si>
  <si>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</si>
  <si>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</si>
  <si>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</si>
  <si>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</si>
  <si>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</si>
  <si>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</si>
  <si>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</si>
  <si>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</si>
  <si>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</si>
  <si>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</si>
  <si>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</si>
  <si>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</si>
  <si>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</si>
  <si>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</si>
  <si>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</si>
  <si>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</si>
  <si>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</si>
  <si>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</si>
  <si>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</si>
  <si>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</si>
  <si>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</si>
  <si>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</si>
  <si>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</si>
  <si>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</si>
  <si>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</si>
  <si>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</si>
  <si>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</si>
  <si>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</si>
  <si>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</si>
  <si>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</si>
  <si>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</si>
  <si>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</si>
  <si>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</si>
  <si>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</si>
  <si>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</si>
  <si>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</si>
  <si>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</si>
  <si>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</si>
  <si>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</si>
  <si>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</si>
  <si>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</si>
  <si>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</si>
  <si>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</si>
  <si>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</si>
  <si>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</si>
  <si>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</si>
  <si>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</si>
  <si>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</si>
  <si>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</si>
  <si>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</si>
  <si>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</si>
  <si>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</si>
  <si>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</si>
  <si>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</si>
  <si>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</si>
  <si>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</si>
  <si>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</si>
  <si>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</si>
  <si>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</si>
  <si>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</si>
  <si>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</si>
  <si>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</si>
  <si>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</si>
  <si>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</si>
  <si>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</si>
  <si>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</si>
  <si>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</si>
  <si>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</si>
  <si>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</si>
  <si>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</si>
  <si>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</si>
  <si>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</si>
  <si>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</si>
  <si>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</si>
  <si>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</si>
  <si>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</si>
  <si>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</si>
  <si>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</si>
  <si>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</si>
  <si>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</si>
  <si>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</si>
  <si>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</si>
  <si>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</si>
  <si>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</si>
  <si>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</si>
  <si>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</si>
  <si>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</si>
  <si>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</si>
  <si>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</si>
  <si>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</si>
  <si>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</si>
  <si>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</si>
  <si>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</si>
  <si>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</si>
  <si>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</si>
  <si>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</si>
  <si>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</si>
  <si>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</si>
  <si>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</si>
  <si>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</si>
  <si>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</si>
  <si>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</si>
  <si>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</si>
  <si>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</si>
  <si>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</si>
  <si>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</si>
  <si>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</si>
  <si>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</si>
  <si>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</si>
  <si>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</si>
  <si>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</si>
  <si>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</si>
  <si>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</si>
  <si>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</si>
  <si>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</si>
  <si>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</si>
  <si>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</si>
  <si>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</si>
  <si>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</si>
  <si>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</si>
  <si>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</si>
  <si>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</si>
  <si>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</si>
  <si>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</si>
  <si>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</si>
  <si>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</si>
  <si>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</si>
  <si>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</si>
  <si>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</si>
  <si>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</si>
  <si>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</si>
  <si>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</si>
  <si>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</si>
  <si>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</si>
  <si>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</si>
  <si>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</si>
  <si>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</si>
  <si>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</si>
  <si>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</si>
  <si>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</si>
  <si>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</si>
  <si>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</si>
  <si>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</si>
  <si>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</si>
  <si>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</si>
  <si>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</si>
  <si>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</si>
  <si>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</si>
  <si>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</si>
  <si>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</si>
  <si>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</si>
  <si>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</si>
  <si>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</si>
  <si>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</si>
  <si>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</si>
  <si>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</si>
  <si>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</si>
  <si>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</si>
  <si>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</si>
  <si>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</si>
  <si>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</si>
  <si>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</si>
  <si>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</si>
  <si>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</si>
  <si>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</si>
  <si>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</si>
  <si>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</si>
  <si>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</si>
  <si>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</si>
  <si>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</si>
  <si>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</si>
  <si>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</si>
  <si>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</si>
  <si>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</si>
  <si>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</si>
  <si>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</si>
  <si>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</si>
  <si>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</si>
  <si>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</si>
  <si>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</si>
  <si>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</si>
  <si>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</si>
  <si>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</si>
  <si>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</si>
  <si>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</si>
  <si>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</si>
  <si>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</si>
  <si>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</si>
  <si>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</si>
  <si>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</si>
  <si>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</si>
  <si>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</si>
  <si>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</si>
  <si>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</si>
  <si>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</si>
  <si>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</si>
  <si>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</si>
  <si>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</si>
  <si>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</si>
  <si>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</si>
  <si>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</si>
  <si>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</si>
  <si>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</si>
  <si>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</si>
  <si>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</si>
  <si>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</si>
  <si>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</si>
  <si>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</si>
  <si>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</si>
  <si>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</si>
  <si>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</si>
  <si>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</si>
  <si>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</si>
  <si>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</si>
  <si>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</si>
  <si>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</si>
  <si>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</si>
  <si>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</si>
  <si>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</si>
  <si>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</si>
  <si>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</si>
  <si>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</si>
  <si>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</si>
  <si>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</si>
  <si>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</si>
  <si>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</si>
  <si>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</si>
  <si>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</si>
  <si>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</si>
  <si>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</si>
  <si>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</si>
  <si>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</si>
  <si>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</si>
  <si>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</si>
  <si>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</si>
  <si>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</si>
  <si>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</si>
  <si>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</si>
  <si>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</si>
  <si>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</si>
  <si>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</si>
  <si>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</si>
  <si>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</si>
  <si>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</si>
  <si>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</si>
  <si>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</si>
  <si>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</si>
  <si>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</si>
  <si>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</si>
  <si>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</si>
  <si>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</si>
  <si>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</si>
  <si>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</si>
  <si>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</si>
  <si>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</si>
  <si>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</si>
  <si>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</si>
  <si>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</si>
  <si>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</si>
  <si>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</si>
  <si>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</si>
  <si>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</si>
  <si>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</si>
  <si>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</si>
  <si>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</si>
  <si>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</si>
  <si>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</si>
  <si>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</si>
  <si>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</si>
  <si>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</si>
  <si>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</si>
  <si>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</si>
  <si>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</si>
  <si>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</si>
  <si>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</si>
  <si>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</si>
  <si>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</si>
  <si>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</si>
  <si>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</si>
  <si>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</si>
  <si>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</si>
  <si>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</si>
  <si>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</si>
  <si>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</si>
  <si>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</si>
  <si>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</si>
  <si>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</si>
  <si>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</si>
  <si>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</si>
  <si>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</si>
  <si>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</si>
  <si>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</si>
  <si>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</si>
  <si>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</si>
  <si>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</si>
  <si>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</si>
  <si>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</si>
  <si>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</si>
  <si>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</si>
  <si>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</si>
  <si>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</si>
  <si>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</si>
  <si>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</si>
  <si>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</si>
  <si>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</si>
  <si>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</si>
  <si>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</si>
  <si>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</si>
  <si>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</si>
  <si>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</si>
  <si>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</si>
  <si>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</si>
  <si>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</si>
  <si>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</si>
  <si>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</si>
  <si>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</si>
  <si>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</si>
  <si>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</si>
  <si>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</si>
  <si>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</si>
  <si>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</si>
  <si>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</si>
  <si>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</si>
  <si>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</si>
  <si>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</si>
  <si>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</si>
  <si>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</si>
  <si>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</si>
  <si>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</si>
  <si>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</si>
  <si>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</si>
  <si>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</si>
  <si>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</si>
  <si>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</si>
  <si>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</si>
  <si>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</si>
  <si>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</si>
  <si>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</si>
  <si>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</si>
  <si>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</si>
  <si>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</si>
  <si>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</si>
  <si>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</si>
  <si>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</si>
  <si>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</si>
  <si>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</si>
  <si>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</si>
  <si>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</si>
  <si>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</si>
  <si>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</si>
  <si>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</si>
  <si>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</si>
  <si>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</si>
  <si>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</si>
  <si>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</si>
  <si>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</si>
  <si>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</si>
  <si>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</si>
  <si>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</si>
  <si>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</si>
  <si>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</si>
  <si>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</si>
  <si>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</si>
  <si>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</si>
  <si>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</si>
  <si>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</si>
  <si>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</si>
  <si>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</si>
  <si>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</si>
  <si>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</si>
  <si>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</si>
  <si>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</si>
  <si>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</si>
  <si>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</si>
  <si>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</si>
  <si>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</si>
  <si>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</si>
  <si>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</si>
  <si>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</si>
  <si>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</si>
  <si>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</si>
  <si>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</si>
  <si>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</si>
  <si>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</si>
  <si>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</si>
  <si>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</si>
  <si>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</si>
  <si>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</si>
  <si>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</si>
  <si>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</si>
  <si>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</si>
  <si>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</si>
  <si>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</si>
  <si>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</si>
  <si>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</si>
  <si>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</si>
  <si>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</si>
  <si>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</si>
  <si>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</si>
  <si>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</si>
  <si>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</si>
  <si>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</si>
  <si>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</si>
  <si>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</si>
  <si>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</si>
  <si>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</si>
  <si>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</si>
  <si>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</si>
  <si>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</si>
  <si>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</si>
  <si>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</si>
  <si>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</si>
  <si>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</si>
  <si>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</si>
  <si>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</si>
  <si>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</si>
  <si>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</si>
  <si>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</si>
  <si>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</si>
  <si>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</si>
  <si>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</si>
  <si>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</si>
  <si>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</si>
  <si>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</si>
  <si>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</si>
  <si>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</si>
  <si>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</si>
  <si>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</si>
  <si>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</si>
  <si>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</si>
  <si>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</si>
  <si>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</si>
  <si>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</si>
  <si>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</si>
  <si>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</si>
  <si>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</si>
  <si>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</si>
  <si>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</si>
  <si>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</si>
  <si>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</si>
  <si>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</si>
  <si>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</si>
  <si>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</si>
  <si>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</si>
  <si>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</si>
  <si>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</si>
  <si>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</si>
  <si>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</si>
  <si>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</si>
  <si>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</si>
  <si>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</si>
  <si>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</si>
  <si>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</si>
  <si>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</si>
  <si>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</si>
  <si>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</si>
  <si>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</si>
  <si>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</si>
  <si>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</si>
  <si>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</si>
  <si>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</si>
  <si>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</si>
  <si>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</si>
  <si>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</si>
  <si>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</si>
  <si>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</si>
  <si>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</si>
  <si>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</si>
  <si>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</si>
  <si>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</si>
  <si>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</si>
  <si>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</si>
  <si>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</si>
  <si>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</si>
  <si>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</si>
  <si>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</si>
  <si>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</si>
  <si>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</si>
  <si>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</si>
  <si>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</si>
  <si>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</si>
  <si>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</si>
  <si>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</si>
  <si>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</si>
  <si>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</si>
  <si>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</si>
  <si>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</si>
  <si>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</si>
  <si>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</si>
  <si>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</si>
  <si>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</si>
  <si>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</si>
  <si>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</si>
  <si>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</si>
  <si>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</si>
  <si>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</si>
  <si>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</si>
  <si>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</si>
  <si>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</si>
  <si>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</si>
  <si>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</si>
  <si>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</si>
  <si>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</si>
  <si>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</si>
  <si>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</si>
  <si>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</si>
  <si>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</si>
  <si>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</si>
  <si>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</si>
  <si>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</si>
  <si>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</si>
  <si>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</si>
  <si>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</si>
  <si>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</si>
  <si>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</si>
  <si>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</si>
  <si>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</si>
  <si>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</si>
  <si>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</si>
  <si>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</si>
  <si>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</si>
  <si>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</si>
  <si>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</si>
  <si>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</si>
  <si>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</si>
  <si>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</si>
  <si>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</si>
  <si>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</si>
  <si>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</si>
  <si>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</si>
  <si>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</si>
  <si>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</si>
  <si>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</si>
  <si>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</si>
  <si>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</si>
  <si>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</si>
  <si>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</si>
  <si>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</si>
  <si>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</si>
  <si>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</si>
  <si>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</si>
  <si>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</si>
  <si>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</si>
  <si>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</si>
  <si>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</si>
  <si>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</si>
  <si>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</si>
  <si>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</si>
  <si>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</si>
  <si>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</si>
  <si>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</si>
  <si>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</si>
  <si>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</si>
  <si>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</si>
  <si>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</si>
  <si>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</si>
  <si>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</si>
  <si>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</si>
  <si>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</si>
  <si>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</si>
  <si>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</si>
  <si>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</si>
  <si>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</si>
  <si>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</si>
  <si>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</si>
  <si>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</si>
  <si>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</si>
  <si>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</si>
  <si>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</si>
  <si>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</si>
  <si>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</si>
  <si>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</si>
  <si>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</si>
  <si>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</si>
  <si>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</si>
  <si>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</si>
  <si>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</si>
  <si>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</si>
  <si>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</si>
  <si>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</si>
  <si>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</si>
  <si>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</si>
  <si>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</si>
  <si>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</si>
  <si>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</si>
  <si>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</si>
  <si>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</si>
  <si>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</si>
  <si>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</si>
  <si>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</si>
  <si>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</si>
  <si>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</si>
  <si>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</si>
  <si>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</si>
  <si>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</si>
  <si>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</si>
  <si>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</si>
  <si>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</si>
  <si>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</si>
  <si>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</si>
  <si>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</si>
  <si>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</si>
  <si>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</si>
  <si>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</si>
  <si>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</si>
  <si>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</si>
  <si>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</si>
  <si>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</si>
  <si>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</si>
  <si>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</si>
  <si>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</si>
  <si>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</si>
  <si>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</si>
  <si>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</si>
  <si>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</si>
  <si>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</si>
  <si>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</si>
  <si>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</si>
  <si>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</si>
  <si>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</si>
  <si>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</si>
  <si>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</si>
  <si>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</si>
  <si>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</si>
  <si>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</si>
  <si>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</si>
  <si>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</si>
  <si>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</si>
  <si>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</si>
  <si>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</si>
  <si>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</si>
  <si>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</si>
  <si>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</si>
  <si>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</si>
  <si>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</si>
  <si>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</si>
  <si>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</si>
  <si>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</si>
  <si>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</si>
  <si>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</si>
  <si>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</si>
  <si>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</si>
  <si>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</si>
  <si>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</si>
  <si>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</si>
  <si>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</si>
  <si>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</si>
  <si>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</si>
  <si>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</si>
  <si>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</si>
  <si>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</si>
  <si>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</si>
  <si>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</si>
  <si>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</si>
  <si>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</si>
  <si>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</si>
  <si>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</si>
  <si>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</si>
  <si>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</si>
  <si>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</si>
  <si>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</si>
  <si>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</si>
  <si>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</si>
  <si>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</si>
  <si>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</si>
  <si>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</si>
  <si>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</si>
  <si>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</si>
  <si>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</si>
  <si>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</si>
  <si>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</si>
  <si>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</si>
  <si>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</si>
  <si>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</si>
  <si>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</si>
  <si>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</si>
  <si>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</si>
  <si>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</si>
  <si>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</si>
  <si>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</si>
  <si>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</si>
  <si>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</si>
  <si>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</si>
  <si>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</si>
  <si>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</si>
  <si>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</si>
  <si>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</si>
  <si>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</si>
  <si>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</si>
  <si>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</si>
  <si>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</si>
  <si>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</si>
  <si>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</si>
  <si>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</si>
  <si>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</si>
  <si>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</si>
  <si>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</si>
  <si>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</si>
  <si>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</si>
  <si>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</si>
  <si>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</si>
  <si>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</si>
  <si>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</si>
  <si>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</si>
  <si>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</si>
  <si>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</si>
  <si>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</si>
  <si>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</si>
  <si>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</si>
  <si>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</si>
  <si>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</si>
  <si>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</si>
  <si>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</si>
  <si>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</si>
  <si>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</si>
  <si>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</si>
  <si>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</si>
  <si>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</si>
  <si>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</si>
  <si>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</si>
  <si>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</si>
  <si>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</si>
  <si>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</si>
  <si>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</si>
  <si>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</si>
  <si>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</si>
  <si>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</si>
  <si>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</si>
  <si>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</si>
  <si>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</si>
  <si>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</si>
  <si>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</si>
  <si>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</si>
  <si>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</si>
  <si>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</si>
  <si>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</si>
  <si>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</si>
  <si>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</si>
  <si>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</si>
  <si>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</si>
  <si>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</si>
  <si>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</si>
  <si>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</si>
  <si>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</si>
  <si>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</si>
  <si>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</si>
  <si>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</si>
  <si>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</si>
  <si>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</si>
  <si>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</si>
  <si>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</si>
  <si>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</si>
  <si>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</si>
  <si>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</si>
  <si>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</si>
  <si>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</si>
  <si>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</si>
  <si>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</si>
  <si>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</si>
  <si>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</si>
  <si>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</si>
  <si>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</si>
  <si>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</si>
  <si>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</si>
  <si>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</si>
  <si>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</si>
  <si>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</si>
  <si>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</si>
  <si>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</si>
  <si>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</si>
  <si>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</si>
  <si>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</si>
  <si>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</si>
  <si>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</si>
  <si>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</si>
  <si>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</si>
  <si>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</si>
  <si>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</si>
  <si>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</si>
  <si>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</si>
  <si>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</si>
  <si>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</si>
  <si>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</si>
  <si>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</si>
  <si>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</si>
  <si>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</si>
  <si>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</si>
  <si>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</si>
  <si>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</si>
  <si>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</si>
  <si>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</si>
  <si>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</si>
  <si>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</si>
  <si>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</si>
  <si>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</si>
  <si>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</si>
  <si>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</si>
  <si>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</si>
  <si>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</si>
  <si>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</si>
  <si>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</si>
  <si>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</si>
  <si>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</si>
  <si>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</si>
  <si>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</si>
  <si>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</si>
  <si>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</si>
  <si>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</si>
  <si>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</si>
  <si>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</si>
  <si>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</si>
  <si>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</si>
  <si>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</si>
  <si>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</si>
  <si>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</si>
  <si>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</si>
  <si>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</si>
  <si>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</si>
  <si>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</si>
  <si>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</si>
  <si>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</si>
  <si>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</si>
  <si>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</si>
  <si>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</si>
  <si>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</si>
  <si>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</si>
  <si>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</si>
  <si>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</si>
  <si>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</si>
  <si>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</si>
  <si>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</si>
  <si>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</si>
  <si>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</si>
  <si>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</si>
  <si>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</si>
  <si>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</si>
  <si>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</si>
  <si>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</si>
  <si>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</si>
  <si>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</si>
  <si>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</si>
  <si>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</si>
  <si>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</si>
  <si>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</si>
  <si>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</si>
  <si>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</si>
  <si>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</si>
  <si>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</si>
  <si>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</si>
  <si>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</si>
  <si>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</si>
  <si>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</si>
  <si>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</si>
  <si>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</si>
  <si>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</si>
  <si>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</si>
  <si>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</si>
  <si>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</si>
  <si>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</si>
  <si>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</si>
  <si>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</si>
  <si>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</si>
  <si>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</si>
  <si>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</si>
  <si>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</si>
  <si>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</si>
  <si>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</si>
  <si>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</si>
  <si>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</si>
  <si>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</si>
  <si>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</si>
  <si>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</si>
  <si>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</si>
  <si>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</si>
  <si>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</si>
  <si>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</si>
  <si>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</si>
  <si>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</si>
  <si>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</si>
  <si>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</si>
  <si>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</si>
  <si>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</si>
  <si>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</si>
  <si>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</si>
  <si>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</si>
  <si>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</si>
  <si>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</si>
  <si>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</si>
  <si>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</si>
  <si>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</si>
  <si>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</si>
  <si>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</si>
  <si>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</si>
  <si>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</si>
  <si>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</si>
  <si>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</si>
  <si>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</si>
  <si>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</si>
  <si>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</si>
  <si>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</si>
  <si>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</si>
  <si>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</si>
  <si>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</si>
  <si>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</si>
  <si>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</si>
  <si>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</si>
  <si>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</si>
  <si>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</si>
  <si>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</si>
  <si>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</si>
  <si>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</si>
  <si>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</si>
  <si>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</si>
  <si>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</si>
  <si>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</si>
  <si>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</si>
  <si>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</si>
  <si>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</si>
  <si>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</si>
  <si>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</si>
  <si>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</si>
  <si>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</si>
  <si>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</si>
  <si>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</si>
  <si>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</si>
  <si>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</si>
  <si>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</si>
  <si>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</si>
  <si>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</si>
  <si>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</si>
  <si>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</si>
  <si>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</si>
  <si>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</si>
  <si>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</si>
  <si>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</si>
  <si>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</si>
  <si>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</si>
  <si>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</si>
  <si>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</si>
  <si>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</si>
  <si>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</si>
  <si>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</si>
  <si>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</si>
  <si>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</si>
  <si>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</si>
  <si>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</si>
  <si>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</si>
  <si>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</si>
  <si>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</si>
  <si>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</si>
  <si>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</si>
  <si>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</si>
  <si>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</si>
  <si>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</si>
  <si>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</si>
  <si>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</si>
  <si>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</si>
  <si>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</si>
  <si>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</si>
  <si>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</si>
  <si>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</si>
  <si>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</si>
  <si>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</si>
  <si>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</si>
  <si>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</si>
  <si>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</si>
  <si>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</si>
  <si>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</si>
  <si>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</si>
  <si>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</si>
  <si>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</si>
  <si>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</si>
  <si>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</si>
  <si>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</si>
  <si>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</si>
  <si>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</si>
  <si>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</si>
  <si>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</si>
  <si>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</si>
  <si>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</si>
  <si>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</si>
  <si>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</si>
  <si>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</si>
  <si>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</si>
  <si>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</si>
  <si>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</si>
  <si>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</si>
  <si>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</si>
  <si>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</si>
  <si>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</si>
  <si>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</si>
  <si>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</si>
  <si>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</si>
  <si>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</si>
  <si>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</si>
  <si>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</si>
  <si>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</si>
  <si>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</si>
  <si>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</si>
  <si>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</si>
  <si>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</si>
  <si>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</si>
  <si>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</si>
  <si>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</si>
  <si>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</si>
  <si>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</si>
  <si>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</si>
  <si>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</si>
  <si>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</si>
  <si>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</si>
  <si>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</si>
  <si>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</si>
  <si>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</si>
  <si>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</si>
  <si>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</si>
  <si>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</si>
  <si>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</si>
  <si>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</si>
  <si>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</si>
  <si>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</si>
  <si>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</si>
  <si>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</si>
  <si>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</si>
  <si>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</si>
  <si>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</si>
  <si>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</si>
  <si>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</si>
  <si>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</si>
  <si>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</si>
  <si>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</si>
  <si>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</si>
  <si>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</si>
  <si>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</si>
  <si>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</si>
  <si>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</si>
  <si>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</si>
  <si>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</si>
  <si>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</si>
  <si>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</si>
  <si>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</si>
  <si>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</si>
  <si>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</si>
  <si>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</si>
  <si>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</si>
  <si>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</si>
  <si>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</si>
  <si>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</si>
  <si>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</si>
  <si>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</si>
  <si>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</si>
  <si>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</si>
  <si>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</si>
  <si>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</si>
  <si>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</si>
  <si>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</si>
  <si>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</si>
  <si>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</si>
  <si>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</si>
  <si>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</si>
  <si>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</si>
  <si>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</si>
  <si>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</si>
  <si>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</si>
  <si>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</si>
  <si>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</si>
  <si>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</si>
  <si>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</si>
  <si>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</si>
  <si>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</si>
  <si>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</si>
  <si>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</si>
  <si>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</si>
  <si>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</si>
  <si>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</si>
  <si>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</si>
  <si>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</si>
  <si>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</si>
  <si>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</si>
  <si>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</si>
  <si>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</si>
  <si>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</si>
  <si>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</si>
  <si>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</si>
  <si>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</si>
  <si>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</si>
  <si>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</si>
  <si>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</si>
  <si>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</si>
  <si>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</si>
  <si>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</si>
  <si>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</si>
  <si>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</si>
  <si>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</si>
  <si>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</si>
  <si>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</si>
  <si>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</si>
  <si>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</si>
  <si>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</si>
  <si>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</si>
  <si>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</si>
  <si>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</si>
  <si>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</si>
  <si>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</si>
  <si>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</si>
  <si>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</si>
  <si>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</si>
  <si>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</si>
  <si>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</si>
  <si>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</si>
  <si>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</si>
  <si>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</si>
  <si>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</si>
  <si>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</si>
  <si>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</si>
  <si>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</si>
  <si>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</si>
  <si>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</si>
  <si>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</si>
  <si>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</si>
  <si>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</si>
  <si>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</si>
  <si>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</si>
  <si>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</si>
  <si>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</si>
  <si>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</si>
  <si>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</si>
  <si>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</si>
  <si>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</si>
  <si>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</si>
  <si>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</si>
  <si>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</si>
  <si>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</si>
  <si>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</si>
  <si>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</si>
  <si>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</si>
  <si>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</si>
  <si>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</si>
  <si>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</si>
  <si>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</si>
  <si>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</si>
  <si>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</si>
  <si>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</si>
  <si>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</si>
  <si>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</si>
  <si>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</si>
  <si>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</si>
  <si>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</si>
  <si>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</si>
  <si>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</si>
  <si>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</si>
  <si>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</si>
  <si>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</si>
  <si>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</si>
  <si>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</si>
  <si>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</si>
  <si>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</si>
  <si>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</si>
  <si>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</si>
  <si>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</si>
  <si>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</si>
  <si>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</si>
  <si>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</si>
  <si>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</si>
  <si>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</si>
  <si>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</si>
  <si>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</si>
  <si>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</si>
  <si>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</si>
  <si>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</si>
  <si>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</si>
  <si>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</si>
  <si>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</si>
  <si>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</si>
  <si>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</si>
  <si>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</si>
  <si>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</si>
  <si>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</si>
  <si>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</si>
  <si>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</si>
  <si>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</si>
  <si>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</si>
  <si>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</si>
  <si>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</si>
  <si>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</si>
  <si>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</si>
  <si>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</si>
  <si>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</si>
  <si>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</si>
  <si>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</si>
  <si>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</si>
  <si>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</si>
  <si>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</si>
  <si>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</si>
  <si>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</si>
  <si>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</si>
  <si>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</si>
  <si>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</si>
  <si>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</si>
  <si>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</si>
  <si>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</si>
  <si>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</si>
  <si>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</si>
  <si>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</si>
  <si>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</si>
  <si>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</si>
  <si>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</si>
  <si>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</si>
  <si>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</si>
  <si>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</si>
  <si>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</si>
  <si>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</si>
  <si>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</si>
  <si>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</si>
  <si>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</si>
  <si>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</si>
  <si>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</si>
  <si>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</si>
  <si>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</si>
  <si>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</si>
  <si>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</si>
  <si>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</si>
  <si>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</si>
  <si>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</si>
  <si>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</si>
  <si>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</si>
  <si>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</si>
  <si>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</si>
  <si>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</si>
  <si>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</si>
  <si>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</si>
  <si>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</si>
  <si>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</si>
  <si>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</si>
  <si>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</si>
  <si>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</si>
  <si>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</si>
  <si>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</si>
  <si>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</si>
  <si>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</si>
  <si>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</si>
  <si>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</si>
  <si>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</si>
  <si>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</si>
  <si>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</si>
  <si>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</si>
  <si>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</si>
  <si>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</si>
  <si>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</si>
  <si>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</si>
  <si>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</si>
  <si>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</si>
  <si>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</si>
  <si>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</si>
  <si>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</si>
  <si>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</si>
  <si>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</si>
  <si>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</si>
  <si>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</si>
  <si>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</si>
  <si>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</si>
  <si>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</si>
  <si>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</si>
  <si>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</si>
  <si>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</si>
  <si>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</si>
  <si>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</si>
  <si>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</si>
  <si>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</si>
  <si>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</si>
  <si>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</si>
  <si>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</si>
  <si>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</si>
  <si>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</si>
  <si>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</si>
  <si>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</si>
  <si>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</si>
  <si>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</si>
  <si>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</si>
  <si>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</si>
  <si>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</si>
  <si>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</si>
  <si>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</si>
  <si>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</si>
  <si>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</si>
  <si>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</si>
  <si>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</si>
  <si>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</si>
  <si>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</si>
  <si>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</si>
  <si>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</si>
  <si>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</si>
  <si>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</si>
  <si>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</si>
  <si>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</si>
  <si>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</si>
  <si>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</si>
  <si>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</si>
  <si>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</si>
  <si>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</si>
  <si>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</si>
  <si>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</si>
  <si>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</si>
  <si>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</si>
  <si>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</si>
  <si>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</si>
  <si>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</si>
  <si>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</si>
  <si>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</si>
  <si>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</si>
  <si>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</si>
  <si>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</si>
  <si>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</si>
  <si>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</si>
  <si>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</si>
  <si>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</si>
  <si>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</si>
  <si>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</si>
  <si>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</si>
  <si>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</si>
  <si>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</si>
  <si>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</si>
  <si>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</si>
  <si>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</si>
  <si>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</si>
  <si>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</si>
  <si>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</si>
  <si>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</si>
  <si>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</si>
  <si>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</si>
  <si>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</si>
  <si>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</si>
  <si>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</si>
  <si>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</si>
  <si>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</si>
  <si>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</si>
  <si>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</si>
  <si>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</si>
  <si>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</si>
  <si>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</si>
  <si>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</si>
  <si>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</si>
  <si>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</si>
  <si>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</si>
  <si>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</si>
  <si>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</si>
  <si>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</si>
  <si>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</si>
  <si>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</si>
  <si>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</si>
  <si>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</si>
  <si>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</si>
  <si>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</si>
  <si>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</si>
  <si>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</si>
  <si>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</si>
  <si>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</si>
  <si>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</si>
  <si>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</si>
  <si>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</si>
  <si>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</si>
  <si>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</si>
  <si>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</si>
  <si>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</si>
  <si>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</si>
  <si>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</si>
  <si>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</si>
  <si>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</si>
  <si>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</si>
  <si>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</si>
  <si>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</si>
  <si>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</si>
  <si>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</si>
  <si>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</si>
  <si>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</si>
  <si>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</si>
  <si>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</si>
  <si>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</si>
  <si>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</si>
  <si>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</si>
  <si>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</si>
  <si>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</si>
  <si>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</si>
  <si>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</si>
  <si>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</si>
  <si>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</si>
  <si>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</si>
  <si>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</si>
  <si>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</si>
  <si>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</si>
  <si>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</si>
  <si>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</si>
  <si>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</si>
  <si>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</si>
  <si>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</si>
  <si>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</si>
  <si>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</si>
  <si>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</si>
  <si>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</si>
  <si>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</si>
  <si>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</si>
  <si>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</si>
  <si>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</si>
  <si>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</si>
  <si>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</si>
  <si>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</si>
  <si>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</si>
  <si>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</si>
  <si>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</si>
  <si>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</si>
  <si>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</si>
  <si>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</si>
  <si>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</si>
  <si>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</si>
  <si>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</si>
  <si>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</si>
  <si>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</si>
  <si>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</si>
  <si>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</si>
  <si>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</si>
  <si>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</si>
  <si>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</si>
  <si>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</si>
  <si>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</si>
  <si>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</si>
  <si>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</si>
  <si>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</si>
  <si>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</si>
  <si>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</si>
  <si>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</si>
  <si>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</si>
  <si>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</si>
  <si>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</si>
  <si>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</si>
  <si>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</si>
  <si>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</si>
  <si>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</si>
  <si>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</si>
  <si>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</si>
  <si>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</si>
  <si>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</si>
  <si>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</si>
  <si>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</si>
  <si>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</si>
  <si>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</si>
  <si>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</si>
  <si>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</si>
  <si>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</si>
  <si>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</si>
  <si>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</si>
  <si>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</si>
  <si>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</si>
  <si>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</si>
  <si>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</si>
  <si>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</si>
  <si>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</si>
  <si>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</si>
  <si>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</si>
  <si>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</si>
  <si>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</si>
  <si>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</si>
  <si>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</si>
  <si>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</si>
  <si>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</si>
  <si>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</si>
  <si>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</si>
  <si>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</si>
  <si>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</si>
  <si>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</si>
  <si>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</si>
  <si>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</si>
  <si>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</si>
  <si>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</si>
  <si>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</si>
  <si>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</si>
  <si>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</si>
  <si>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</si>
  <si>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</si>
  <si>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</si>
  <si>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</si>
  <si>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</si>
  <si>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</si>
  <si>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</si>
  <si>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</si>
  <si>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</si>
  <si>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</si>
  <si>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</si>
  <si>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</si>
  <si>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</si>
  <si>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</si>
  <si>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</si>
  <si>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</si>
  <si>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</si>
  <si>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</si>
  <si>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</si>
  <si>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</si>
  <si>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</si>
  <si>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</si>
  <si>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</si>
  <si>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</si>
  <si>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</si>
  <si>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</si>
  <si>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</si>
  <si>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</si>
  <si>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</si>
  <si>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</si>
  <si>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</si>
  <si>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</si>
  <si>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</si>
  <si>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</si>
  <si>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</si>
  <si>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</si>
  <si>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</si>
  <si>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</si>
  <si>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</si>
  <si>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</si>
  <si>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</si>
  <si>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</si>
  <si>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</si>
  <si>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</si>
  <si>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</si>
  <si>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</si>
  <si>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</si>
  <si>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</si>
  <si>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</si>
  <si>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</si>
  <si>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</si>
  <si>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</si>
  <si>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</si>
  <si>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</si>
  <si>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</si>
  <si>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</si>
  <si>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</si>
  <si>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</si>
  <si>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</si>
  <si>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</si>
  <si>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</si>
  <si>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</si>
  <si>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</si>
  <si>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</si>
  <si>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</si>
  <si>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</si>
  <si>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</si>
  <si>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</si>
  <si>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</si>
  <si>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</si>
  <si>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</si>
  <si>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</si>
  <si>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</si>
  <si>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</si>
  <si>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</si>
  <si>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</si>
  <si>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DJEČJI VRTIĆ RADOST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</si>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</sst>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2804840.87</v>
      </c>
      <c r="D2" s="7">
        <f>'PR-RAS'!E6</f>
        <v>3495177.46</v>
      </c>
      <c r="E2" s="7">
        <v>0</v>
      </c>
      <c r="F2" s="7">
        <v>0</v>
      </c>
      <c r="G2" s="8">
        <f t="shared" ref="G2:G274" si="0">(B2/1000)*(C2*1+D2*2)</f>
        <v>9795.1957899999998</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20468.8</v>
      </c>
      <c r="D45" s="2">
        <f>'PR-RAS'!E49</f>
        <v>16361.4</v>
      </c>
      <c r="E45" s="2">
        <v>0</v>
      </c>
      <c r="F45" s="2">
        <v>0</v>
      </c>
      <c r="G45" s="3">
        <f t="shared" si="0"/>
        <v>2340.4303999999997</v>
      </c>
      <c r="H45" s="3">
        <f t="shared" si="1"/>
        <v>0.6000000000003638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20468.8</v>
      </c>
      <c r="D64" s="2">
        <f>'PR-RAS'!E68</f>
        <v>16361.4</v>
      </c>
      <c r="E64" s="2">
        <v>0</v>
      </c>
      <c r="F64" s="2">
        <v>0</v>
      </c>
      <c r="G64" s="3">
        <f t="shared" si="0"/>
        <v>3351.0708</v>
      </c>
      <c r="H64" s="3">
        <f t="shared" si="1"/>
        <v>0.6000000000003638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20468.8</v>
      </c>
      <c r="D65" s="2">
        <f>'PR-RAS'!E69</f>
        <v>16361.4</v>
      </c>
      <c r="E65" s="2">
        <v>0</v>
      </c>
      <c r="F65" s="2">
        <v>0</v>
      </c>
      <c r="G65" s="3">
        <f t="shared" si="0"/>
        <v>3404.2624000000001</v>
      </c>
      <c r="H65" s="3">
        <f t="shared" si="1"/>
        <v>0.6000000000003638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0.03</v>
      </c>
      <c r="E78" s="2">
        <v>0</v>
      </c>
      <c r="F78" s="2">
        <v>0</v>
      </c>
      <c r="G78" s="3">
        <f t="shared" si="0"/>
        <v>1.0780000000000001E-2</v>
      </c>
      <c r="H78" s="3">
        <f t="shared" si="1"/>
        <v>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0.03</v>
      </c>
      <c r="E79" s="2">
        <v>0</v>
      </c>
      <c r="F79" s="2">
        <v>0</v>
      </c>
      <c r="G79" s="3">
        <f t="shared" si="0"/>
        <v>1.0920000000000001E-2</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0.03</v>
      </c>
      <c r="E81" s="2">
        <v>0</v>
      </c>
      <c r="F81" s="2">
        <v>0</v>
      </c>
      <c r="G81" s="3">
        <f t="shared" si="0"/>
        <v>1.1200000000000002E-2</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624212.27</v>
      </c>
      <c r="D102" s="2">
        <f>'PR-RAS'!E106</f>
        <v>48977.599999999999</v>
      </c>
      <c r="E102" s="2">
        <v>0</v>
      </c>
      <c r="F102" s="2">
        <v>0</v>
      </c>
      <c r="G102" s="3">
        <f t="shared" si="0"/>
        <v>72938.914470000003</v>
      </c>
      <c r="H102" s="3">
        <f t="shared" si="1"/>
        <v>0.67000000002008164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624212.27</v>
      </c>
      <c r="D108" s="2">
        <f>'PR-RAS'!E112</f>
        <v>48977.599999999999</v>
      </c>
      <c r="E108" s="2">
        <v>0</v>
      </c>
      <c r="F108" s="2">
        <v>0</v>
      </c>
      <c r="G108" s="3">
        <f t="shared" si="0"/>
        <v>77271.919289999991</v>
      </c>
      <c r="H108" s="3">
        <f t="shared" si="1"/>
        <v>0.67000000002008164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624212.27</v>
      </c>
      <c r="D113" s="2">
        <f>'PR-RAS'!E117</f>
        <v>48977.599999999999</v>
      </c>
      <c r="E113" s="2">
        <v>0</v>
      </c>
      <c r="F113" s="2">
        <v>0</v>
      </c>
      <c r="G113" s="3">
        <f t="shared" si="0"/>
        <v>80882.756639999992</v>
      </c>
      <c r="H113" s="3">
        <f t="shared" si="1"/>
        <v>0.67000000002008164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5343.0599999999995</v>
      </c>
      <c r="D121" s="2">
        <f>'PR-RAS'!E125</f>
        <v>3767.72</v>
      </c>
      <c r="E121" s="2">
        <v>0</v>
      </c>
      <c r="F121" s="2">
        <v>0</v>
      </c>
      <c r="G121" s="3">
        <f t="shared" si="0"/>
        <v>1545.4199999999998</v>
      </c>
      <c r="H121" s="3">
        <f t="shared" si="1"/>
        <v>0.33999999999969077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4080.06</v>
      </c>
      <c r="D122" s="2">
        <f>'PR-RAS'!E126</f>
        <v>3117.72</v>
      </c>
      <c r="E122" s="2">
        <v>0</v>
      </c>
      <c r="F122" s="2">
        <v>0</v>
      </c>
      <c r="G122" s="3">
        <f t="shared" si="0"/>
        <v>1248.1755000000001</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4080.06</v>
      </c>
      <c r="D124" s="2">
        <f>'PR-RAS'!E128</f>
        <v>3117.72</v>
      </c>
      <c r="E124" s="2">
        <v>0</v>
      </c>
      <c r="F124" s="2">
        <v>0</v>
      </c>
      <c r="G124" s="3">
        <f t="shared" si="0"/>
        <v>1268.8064999999999</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1263</v>
      </c>
      <c r="D125" s="2">
        <f>'PR-RAS'!E129</f>
        <v>650</v>
      </c>
      <c r="E125" s="2">
        <v>0</v>
      </c>
      <c r="F125" s="2">
        <v>0</v>
      </c>
      <c r="G125" s="3">
        <f t="shared" si="0"/>
        <v>317.81200000000001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1263</v>
      </c>
      <c r="D126" s="2">
        <f>'PR-RAS'!E130</f>
        <v>300</v>
      </c>
      <c r="E126" s="2">
        <v>0</v>
      </c>
      <c r="F126" s="2">
        <v>0</v>
      </c>
      <c r="G126" s="3">
        <f t="shared" si="0"/>
        <v>232.875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350</v>
      </c>
      <c r="E127" s="2">
        <v>0</v>
      </c>
      <c r="F127" s="2">
        <v>0</v>
      </c>
      <c r="G127" s="3">
        <f t="shared" si="0"/>
        <v>88.2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2154816.66</v>
      </c>
      <c r="D130" s="2">
        <f>'PR-RAS'!E134</f>
        <v>3426070.71</v>
      </c>
      <c r="E130" s="2">
        <v>0</v>
      </c>
      <c r="F130" s="2">
        <v>0</v>
      </c>
      <c r="G130" s="3">
        <f t="shared" si="0"/>
        <v>1161897.5923200001</v>
      </c>
      <c r="H130" s="3">
        <f t="shared" si="1"/>
        <v>0.62999999988824129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2154816.66</v>
      </c>
      <c r="D131" s="2">
        <f>'PR-RAS'!E135</f>
        <v>3426070.71</v>
      </c>
      <c r="E131" s="2">
        <v>0</v>
      </c>
      <c r="F131" s="2">
        <v>0</v>
      </c>
      <c r="G131" s="3">
        <f t="shared" si="0"/>
        <v>1170904.5504000001</v>
      </c>
      <c r="H131" s="3">
        <f t="shared" si="1"/>
        <v>0.62999999988824129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2144567.83</v>
      </c>
      <c r="D132" s="2">
        <f>'PR-RAS'!E136</f>
        <v>3374031.32</v>
      </c>
      <c r="E132" s="2">
        <v>0</v>
      </c>
      <c r="F132" s="2">
        <v>0</v>
      </c>
      <c r="G132" s="3">
        <f t="shared" si="0"/>
        <v>1164934.5915699999</v>
      </c>
      <c r="H132" s="3">
        <f t="shared" si="1"/>
        <v>0.48999999975785613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10248.83</v>
      </c>
      <c r="D133" s="2">
        <f>'PR-RAS'!E137</f>
        <v>52039.39</v>
      </c>
      <c r="E133" s="2">
        <v>0</v>
      </c>
      <c r="F133" s="2">
        <v>0</v>
      </c>
      <c r="G133" s="3">
        <f t="shared" si="0"/>
        <v>15091.24452</v>
      </c>
      <c r="H133" s="3">
        <f t="shared" si="1"/>
        <v>0.55999999999949068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2785617.44</v>
      </c>
      <c r="D148" s="2">
        <f>'PR-RAS'!E152</f>
        <v>3685086.6799999997</v>
      </c>
      <c r="E148" s="2">
        <v>0</v>
      </c>
      <c r="F148" s="2">
        <v>0</v>
      </c>
      <c r="G148" s="3">
        <f t="shared" si="0"/>
        <v>1492901.2475999997</v>
      </c>
      <c r="H148" s="3">
        <f t="shared" si="1"/>
        <v>0.76000000024214387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2293676.77</v>
      </c>
      <c r="D149" s="2">
        <f>'PR-RAS'!E153</f>
        <v>3148943.2399999998</v>
      </c>
      <c r="E149" s="2">
        <v>0</v>
      </c>
      <c r="F149" s="2">
        <v>0</v>
      </c>
      <c r="G149" s="3">
        <f t="shared" si="0"/>
        <v>1271551.361</v>
      </c>
      <c r="H149" s="3">
        <f t="shared" si="1"/>
        <v>0.46999999973922968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1908905.07</v>
      </c>
      <c r="D150" s="2">
        <f>'PR-RAS'!E154</f>
        <v>2635878.06</v>
      </c>
      <c r="E150" s="2">
        <v>0</v>
      </c>
      <c r="F150" s="2">
        <v>0</v>
      </c>
      <c r="G150" s="3">
        <f t="shared" si="0"/>
        <v>1069918.51731</v>
      </c>
      <c r="H150" s="3">
        <f t="shared" si="1"/>
        <v>0.13000000012107193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1864756.75</v>
      </c>
      <c r="D151" s="2">
        <f>'PR-RAS'!E155</f>
        <v>2605987.67</v>
      </c>
      <c r="E151" s="2">
        <v>0</v>
      </c>
      <c r="F151" s="2">
        <v>0</v>
      </c>
      <c r="G151" s="3">
        <f t="shared" si="0"/>
        <v>1061509.8134999999</v>
      </c>
      <c r="H151" s="3">
        <f t="shared" si="1"/>
        <v>0.58000000007450581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44148.32</v>
      </c>
      <c r="D153" s="2">
        <f>'PR-RAS'!E157</f>
        <v>29890.39</v>
      </c>
      <c r="E153" s="2">
        <v>0</v>
      </c>
      <c r="F153" s="2">
        <v>0</v>
      </c>
      <c r="G153" s="3">
        <f t="shared" si="0"/>
        <v>15797.2232</v>
      </c>
      <c r="H153" s="3">
        <f t="shared" si="1"/>
        <v>0.70999999999912689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105935.7</v>
      </c>
      <c r="D155" s="2">
        <f>'PR-RAS'!E159</f>
        <v>113134.36</v>
      </c>
      <c r="E155" s="2">
        <v>0</v>
      </c>
      <c r="F155" s="2">
        <v>0</v>
      </c>
      <c r="G155" s="3">
        <f t="shared" si="0"/>
        <v>51159.480679999993</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278836</v>
      </c>
      <c r="D156" s="2">
        <f>'PR-RAS'!E160</f>
        <v>399930.82</v>
      </c>
      <c r="E156" s="2">
        <v>0</v>
      </c>
      <c r="F156" s="2">
        <v>0</v>
      </c>
      <c r="G156" s="3">
        <f t="shared" si="0"/>
        <v>167198.13420000003</v>
      </c>
      <c r="H156" s="3">
        <f t="shared" si="1"/>
        <v>0.17999999999301508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278836</v>
      </c>
      <c r="D158" s="2">
        <f>'PR-RAS'!E162</f>
        <v>399930.82</v>
      </c>
      <c r="E158" s="2">
        <v>0</v>
      </c>
      <c r="F158" s="2">
        <v>0</v>
      </c>
      <c r="G158" s="3">
        <f t="shared" si="0"/>
        <v>169355.52948000003</v>
      </c>
      <c r="H158" s="3">
        <f t="shared" si="1"/>
        <v>0.17999999999301508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456597.09</v>
      </c>
      <c r="D160" s="2">
        <f>'PR-RAS'!E164</f>
        <v>512181.47000000009</v>
      </c>
      <c r="E160" s="2">
        <v>0</v>
      </c>
      <c r="F160" s="2">
        <v>0</v>
      </c>
      <c r="G160" s="3">
        <f t="shared" si="0"/>
        <v>235472.64477000004</v>
      </c>
      <c r="H160" s="3">
        <f t="shared" si="1"/>
        <v>0.56000000011408702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82475.02</v>
      </c>
      <c r="D161" s="2">
        <f>'PR-RAS'!E165</f>
        <v>93155.139999999985</v>
      </c>
      <c r="E161" s="2">
        <v>0</v>
      </c>
      <c r="F161" s="2">
        <v>0</v>
      </c>
      <c r="G161" s="3">
        <f t="shared" si="0"/>
        <v>43005.648000000001</v>
      </c>
      <c r="H161" s="3">
        <f t="shared" si="1"/>
        <v>0.15999999998894054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2404.11</v>
      </c>
      <c r="D162" s="2">
        <f>'PR-RAS'!E166</f>
        <v>2374.09</v>
      </c>
      <c r="E162" s="2">
        <v>0</v>
      </c>
      <c r="F162" s="2">
        <v>0</v>
      </c>
      <c r="G162" s="3">
        <f t="shared" si="0"/>
        <v>1151.5186900000001</v>
      </c>
      <c r="H162" s="3">
        <f t="shared" si="1"/>
        <v>0.20000000000027285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68575.740000000005</v>
      </c>
      <c r="D163" s="2">
        <f>'PR-RAS'!E167</f>
        <v>79340.479999999996</v>
      </c>
      <c r="E163" s="2">
        <v>0</v>
      </c>
      <c r="F163" s="2">
        <v>0</v>
      </c>
      <c r="G163" s="3">
        <f t="shared" si="0"/>
        <v>36815.585400000004</v>
      </c>
      <c r="H163" s="3">
        <f t="shared" si="1"/>
        <v>0.73999999999068677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10653.67</v>
      </c>
      <c r="D164" s="2">
        <f>'PR-RAS'!E168</f>
        <v>10079.57</v>
      </c>
      <c r="E164" s="2">
        <v>0</v>
      </c>
      <c r="F164" s="2">
        <v>0</v>
      </c>
      <c r="G164" s="3">
        <f t="shared" si="0"/>
        <v>5022.4880299999995</v>
      </c>
      <c r="H164" s="3">
        <f t="shared" si="1"/>
        <v>0.76000000000021828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841.5</v>
      </c>
      <c r="D165" s="2">
        <f>'PR-RAS'!E169</f>
        <v>1361</v>
      </c>
      <c r="E165" s="2">
        <v>0</v>
      </c>
      <c r="F165" s="2">
        <v>0</v>
      </c>
      <c r="G165" s="3">
        <f t="shared" si="0"/>
        <v>584.41399999999999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270241.27999999997</v>
      </c>
      <c r="D166" s="2">
        <f>'PR-RAS'!E170</f>
        <v>290107.04000000004</v>
      </c>
      <c r="E166" s="2">
        <v>0</v>
      </c>
      <c r="F166" s="2">
        <v>0</v>
      </c>
      <c r="G166" s="3">
        <f t="shared" si="0"/>
        <v>140325.13440000001</v>
      </c>
      <c r="H166" s="3">
        <f t="shared" si="1"/>
        <v>0.32000000000698492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41831.19</v>
      </c>
      <c r="D167" s="2">
        <f>'PR-RAS'!E171</f>
        <v>37621.78</v>
      </c>
      <c r="E167" s="2">
        <v>0</v>
      </c>
      <c r="F167" s="2">
        <v>0</v>
      </c>
      <c r="G167" s="3">
        <f t="shared" si="0"/>
        <v>19434.408500000001</v>
      </c>
      <c r="H167" s="3">
        <f t="shared" si="1"/>
        <v>0.41000000000349246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131607.59</v>
      </c>
      <c r="D168" s="2">
        <f>'PR-RAS'!E172</f>
        <v>142925.49</v>
      </c>
      <c r="E168" s="2">
        <v>0</v>
      </c>
      <c r="F168" s="2">
        <v>0</v>
      </c>
      <c r="G168" s="3">
        <f t="shared" si="0"/>
        <v>69715.581189999997</v>
      </c>
      <c r="H168" s="3">
        <f t="shared" si="1"/>
        <v>0.89999999999417923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78198.95</v>
      </c>
      <c r="D169" s="2">
        <f>'PR-RAS'!E173</f>
        <v>84131.66</v>
      </c>
      <c r="E169" s="2">
        <v>0</v>
      </c>
      <c r="F169" s="2">
        <v>0</v>
      </c>
      <c r="G169" s="3">
        <f t="shared" si="0"/>
        <v>41405.661360000006</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4227.37</v>
      </c>
      <c r="D170" s="2">
        <f>'PR-RAS'!E174</f>
        <v>3290.53</v>
      </c>
      <c r="E170" s="2">
        <v>0</v>
      </c>
      <c r="F170" s="2">
        <v>0</v>
      </c>
      <c r="G170" s="3">
        <f t="shared" si="0"/>
        <v>1826.6246700000002</v>
      </c>
      <c r="H170" s="3">
        <f t="shared" si="1"/>
        <v>0.83999999999969077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8522.7099999999991</v>
      </c>
      <c r="D171" s="2">
        <f>'PR-RAS'!E175</f>
        <v>15749.2</v>
      </c>
      <c r="E171" s="2">
        <v>0</v>
      </c>
      <c r="F171" s="2">
        <v>0</v>
      </c>
      <c r="G171" s="3">
        <f t="shared" si="0"/>
        <v>6803.5887000000002</v>
      </c>
      <c r="H171" s="3">
        <f t="shared" si="1"/>
        <v>0.49000000000160071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5853.47</v>
      </c>
      <c r="D173" s="2">
        <f>'PR-RAS'!E177</f>
        <v>6388.38</v>
      </c>
      <c r="E173" s="2">
        <v>0</v>
      </c>
      <c r="F173" s="2">
        <v>0</v>
      </c>
      <c r="G173" s="3">
        <f t="shared" si="0"/>
        <v>3204.3995599999998</v>
      </c>
      <c r="H173" s="3">
        <f t="shared" si="1"/>
        <v>0.8500000000003638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90447.6</v>
      </c>
      <c r="D174" s="2">
        <f>'PR-RAS'!E178</f>
        <v>111780.39000000001</v>
      </c>
      <c r="E174" s="2">
        <v>0</v>
      </c>
      <c r="F174" s="2">
        <v>0</v>
      </c>
      <c r="G174" s="3">
        <f t="shared" si="0"/>
        <v>54323.449739999996</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3962.46</v>
      </c>
      <c r="D175" s="2">
        <f>'PR-RAS'!E179</f>
        <v>3693.94</v>
      </c>
      <c r="E175" s="2">
        <v>0</v>
      </c>
      <c r="F175" s="2">
        <v>0</v>
      </c>
      <c r="G175" s="3">
        <f t="shared" si="0"/>
        <v>1974.9591599999999</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29508.65</v>
      </c>
      <c r="D176" s="2">
        <f>'PR-RAS'!E180</f>
        <v>34876.519999999997</v>
      </c>
      <c r="E176" s="2">
        <v>0</v>
      </c>
      <c r="F176" s="2">
        <v>0</v>
      </c>
      <c r="G176" s="3">
        <f t="shared" si="0"/>
        <v>17370.795749999997</v>
      </c>
      <c r="H176" s="3">
        <f t="shared" si="1"/>
        <v>0.83000000000174623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22062.41</v>
      </c>
      <c r="D178" s="2">
        <f>'PR-RAS'!E182</f>
        <v>26297.08</v>
      </c>
      <c r="E178" s="2">
        <v>0</v>
      </c>
      <c r="F178" s="2">
        <v>0</v>
      </c>
      <c r="G178" s="3">
        <f t="shared" si="0"/>
        <v>13214.212890000001</v>
      </c>
      <c r="H178" s="3">
        <f t="shared" si="1"/>
        <v>0.49000000000160071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7844.38</v>
      </c>
      <c r="D179" s="2">
        <f>'PR-RAS'!E183</f>
        <v>10005.23</v>
      </c>
      <c r="E179" s="2">
        <v>0</v>
      </c>
      <c r="F179" s="2">
        <v>0</v>
      </c>
      <c r="G179" s="3">
        <f t="shared" si="0"/>
        <v>4958.1615199999997</v>
      </c>
      <c r="H179" s="3">
        <f t="shared" si="1"/>
        <v>0.60999999999967258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12984.63</v>
      </c>
      <c r="D180" s="2">
        <f>'PR-RAS'!E184</f>
        <v>13281.88</v>
      </c>
      <c r="E180" s="2">
        <v>0</v>
      </c>
      <c r="F180" s="2">
        <v>0</v>
      </c>
      <c r="G180" s="3">
        <f t="shared" si="0"/>
        <v>7079.1618099999996</v>
      </c>
      <c r="H180" s="3">
        <f t="shared" si="1"/>
        <v>0.49000000000160071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1746.49</v>
      </c>
      <c r="D181" s="2">
        <f>'PR-RAS'!E185</f>
        <v>1286.27</v>
      </c>
      <c r="E181" s="2">
        <v>0</v>
      </c>
      <c r="F181" s="2">
        <v>0</v>
      </c>
      <c r="G181" s="3">
        <f t="shared" si="0"/>
        <v>777.42539999999997</v>
      </c>
      <c r="H181" s="3">
        <f t="shared" si="1"/>
        <v>0.75999999999999091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9198.76</v>
      </c>
      <c r="D182" s="2">
        <f>'PR-RAS'!E186</f>
        <v>10631.75</v>
      </c>
      <c r="E182" s="2">
        <v>0</v>
      </c>
      <c r="F182" s="2">
        <v>0</v>
      </c>
      <c r="G182" s="3">
        <f t="shared" si="0"/>
        <v>5513.6690600000002</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3139.82</v>
      </c>
      <c r="D183" s="2">
        <f>'PR-RAS'!E187</f>
        <v>11707.72</v>
      </c>
      <c r="E183" s="2">
        <v>0</v>
      </c>
      <c r="F183" s="2">
        <v>0</v>
      </c>
      <c r="G183" s="3">
        <f t="shared" si="0"/>
        <v>4833.0573199999999</v>
      </c>
      <c r="H183" s="3">
        <f t="shared" si="1"/>
        <v>0.46000000000049113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13433.19</v>
      </c>
      <c r="D190" s="2">
        <f>'PR-RAS'!E194</f>
        <v>17138.899999999998</v>
      </c>
      <c r="E190" s="2">
        <v>0</v>
      </c>
      <c r="F190" s="2">
        <v>0</v>
      </c>
      <c r="G190" s="3">
        <f t="shared" si="0"/>
        <v>9017.3771099999994</v>
      </c>
      <c r="H190" s="3">
        <f t="shared" si="1"/>
        <v>0.2900000000026921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2739.84</v>
      </c>
      <c r="D191" s="2">
        <f>'PR-RAS'!E195</f>
        <v>2825.4</v>
      </c>
      <c r="E191" s="2">
        <v>0</v>
      </c>
      <c r="F191" s="2">
        <v>0</v>
      </c>
      <c r="G191" s="3">
        <f t="shared" si="0"/>
        <v>1594.2215999999999</v>
      </c>
      <c r="H191" s="3">
        <f t="shared" si="1"/>
        <v>0.55999999999994543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8120.05</v>
      </c>
      <c r="D192" s="2">
        <f>'PR-RAS'!E196</f>
        <v>9580.27</v>
      </c>
      <c r="E192" s="2">
        <v>0</v>
      </c>
      <c r="F192" s="2">
        <v>0</v>
      </c>
      <c r="G192" s="3">
        <f t="shared" si="0"/>
        <v>5210.5926900000004</v>
      </c>
      <c r="H192" s="3">
        <f t="shared" si="1"/>
        <v>0.32000000000061846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2197.54</v>
      </c>
      <c r="D195" s="2">
        <f>'PR-RAS'!E199</f>
        <v>4003.5</v>
      </c>
      <c r="E195" s="2">
        <v>0</v>
      </c>
      <c r="F195" s="2">
        <v>0</v>
      </c>
      <c r="G195" s="3">
        <f t="shared" si="0"/>
        <v>1979.6807600000002</v>
      </c>
      <c r="H195" s="3">
        <f t="shared" si="1"/>
        <v>0.96000000000003638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375.76</v>
      </c>
      <c r="D197" s="2">
        <f>'PR-RAS'!E201</f>
        <v>729.73</v>
      </c>
      <c r="E197" s="2">
        <v>0</v>
      </c>
      <c r="F197" s="2">
        <v>0</v>
      </c>
      <c r="G197" s="3">
        <f t="shared" si="0"/>
        <v>359.70312000000001</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3040.46</v>
      </c>
      <c r="D198" s="2">
        <f>'PR-RAS'!E202</f>
        <v>2041.05</v>
      </c>
      <c r="E198" s="2">
        <v>0</v>
      </c>
      <c r="F198" s="2">
        <v>0</v>
      </c>
      <c r="G198" s="3">
        <f t="shared" si="0"/>
        <v>1403.1443199999999</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3040.46</v>
      </c>
      <c r="D212" s="2">
        <f>'PR-RAS'!E216</f>
        <v>2041.05</v>
      </c>
      <c r="E212" s="2">
        <v>0</v>
      </c>
      <c r="F212" s="2">
        <v>0</v>
      </c>
      <c r="G212" s="3">
        <f t="shared" si="0"/>
        <v>1502.86016</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3040.46</v>
      </c>
      <c r="D213" s="2">
        <f>'PR-RAS'!E217</f>
        <v>2041.05</v>
      </c>
      <c r="E213" s="2">
        <v>0</v>
      </c>
      <c r="F213" s="2">
        <v>0</v>
      </c>
      <c r="G213" s="3">
        <f t="shared" si="0"/>
        <v>1509.9827199999997</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32303.119999999999</v>
      </c>
      <c r="D258" s="2">
        <f>'PR-RAS'!E262</f>
        <v>21920.92</v>
      </c>
      <c r="E258" s="2">
        <v>0</v>
      </c>
      <c r="F258" s="2">
        <v>0</v>
      </c>
      <c r="G258" s="3">
        <f t="shared" si="0"/>
        <v>19569.254719999997</v>
      </c>
      <c r="H258" s="3">
        <f t="shared" si="1"/>
        <v>0.2000000000007276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32303.119999999999</v>
      </c>
      <c r="D265" s="2">
        <f>'PR-RAS'!E269</f>
        <v>21920.92</v>
      </c>
      <c r="E265" s="2">
        <v>0</v>
      </c>
      <c r="F265" s="2">
        <v>0</v>
      </c>
      <c r="G265" s="3">
        <f t="shared" si="0"/>
        <v>20102.26944</v>
      </c>
      <c r="H265" s="3">
        <f t="shared" si="1"/>
        <v>0.2000000000007276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32303.119999999999</v>
      </c>
      <c r="D266" s="2">
        <f>'PR-RAS'!E270</f>
        <v>21920.92</v>
      </c>
      <c r="E266" s="2">
        <v>0</v>
      </c>
      <c r="F266" s="2">
        <v>0</v>
      </c>
      <c r="G266" s="3">
        <f t="shared" si="0"/>
        <v>20178.414399999998</v>
      </c>
      <c r="H266" s="3">
        <f t="shared" si="1"/>
        <v>0.2000000000007276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2785617.44</v>
      </c>
      <c r="D295" s="2">
        <f>'PR-RAS'!E299</f>
        <v>3685086.6799999997</v>
      </c>
      <c r="E295" s="2">
        <v>0</v>
      </c>
      <c r="F295" s="2">
        <v>0</v>
      </c>
      <c r="G295" s="3">
        <f t="shared" si="4"/>
        <v>2985802.4951999993</v>
      </c>
      <c r="H295" s="3">
        <f t="shared" si="5"/>
        <v>0.76000000024214387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19223.430000000168</v>
      </c>
      <c r="D296" s="2">
        <f>'PR-RAS'!E300</f>
        <v>0</v>
      </c>
      <c r="E296" s="2">
        <v>0</v>
      </c>
      <c r="F296" s="2">
        <v>0</v>
      </c>
      <c r="G296" s="3">
        <f t="shared" si="4"/>
        <v>5670.9118500000495</v>
      </c>
      <c r="H296" s="3">
        <f t="shared" si="5"/>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189909.21999999974</v>
      </c>
      <c r="E297" s="2">
        <v>0</v>
      </c>
      <c r="F297" s="2">
        <v>0</v>
      </c>
      <c r="G297" s="3">
        <f t="shared" si="4"/>
        <v>112426.25823999984</v>
      </c>
      <c r="H297" s="3">
        <f t="shared" si="5"/>
        <v>0.21999999973922968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16926.12</v>
      </c>
      <c r="D298" s="2">
        <f>'PR-RAS'!E302</f>
        <v>19203.98</v>
      </c>
      <c r="E298" s="2">
        <v>0</v>
      </c>
      <c r="F298" s="2">
        <v>0</v>
      </c>
      <c r="G298" s="3">
        <f t="shared" si="4"/>
        <v>16434.22176</v>
      </c>
      <c r="H298" s="3">
        <f t="shared" si="5"/>
        <v>0.13999999999941792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14204.6</v>
      </c>
      <c r="D300" s="2">
        <f>'PR-RAS'!E304</f>
        <v>5576.59</v>
      </c>
      <c r="E300" s="2">
        <v>0</v>
      </c>
      <c r="F300" s="2">
        <v>0</v>
      </c>
      <c r="G300" s="3">
        <f t="shared" si="4"/>
        <v>7581.9762199999996</v>
      </c>
      <c r="H300" s="3">
        <f t="shared" si="5"/>
        <v>0.80999999999949068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456.64</v>
      </c>
      <c r="D301" s="2">
        <f>'PR-RAS'!E305</f>
        <v>270.64</v>
      </c>
      <c r="E301" s="2">
        <v>0</v>
      </c>
      <c r="F301" s="2">
        <v>0</v>
      </c>
      <c r="G301" s="3">
        <f t="shared" si="4"/>
        <v>299.37599999999998</v>
      </c>
      <c r="H301" s="3">
        <f t="shared" si="5"/>
        <v>0.72000000000002728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16752.010000000002</v>
      </c>
      <c r="D355" s="2">
        <f>'PR-RAS'!E360</f>
        <v>68894.33</v>
      </c>
      <c r="E355" s="2">
        <v>0</v>
      </c>
      <c r="F355" s="2">
        <v>0</v>
      </c>
      <c r="G355" s="3">
        <f t="shared" si="4"/>
        <v>54707.39718</v>
      </c>
      <c r="H355" s="3">
        <f t="shared" si="5"/>
        <v>0.3400000000037835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10752.01</v>
      </c>
      <c r="D368" s="2">
        <f>'PR-RAS'!E373</f>
        <v>31844.33</v>
      </c>
      <c r="E368" s="2">
        <v>0</v>
      </c>
      <c r="F368" s="2">
        <v>0</v>
      </c>
      <c r="G368" s="3">
        <f t="shared" si="4"/>
        <v>27319.725889999998</v>
      </c>
      <c r="H368" s="3">
        <f t="shared" si="5"/>
        <v>0.34000000000196451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10752.01</v>
      </c>
      <c r="D374" s="2">
        <f>'PR-RAS'!E379</f>
        <v>31844.33</v>
      </c>
      <c r="E374" s="2">
        <v>0</v>
      </c>
      <c r="F374" s="2">
        <v>0</v>
      </c>
      <c r="G374" s="3">
        <f t="shared" si="4"/>
        <v>27766.369909999998</v>
      </c>
      <c r="H374" s="3">
        <f t="shared" si="5"/>
        <v>0.34000000000196451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4"/>
        <v>0</v>
      </c>
      <c r="H375" s="3">
        <f t="shared" si="5"/>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4"/>
        <v>0</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10752.01</v>
      </c>
      <c r="D381" s="2">
        <f>'PR-RAS'!E386</f>
        <v>31844.33</v>
      </c>
      <c r="E381" s="2">
        <v>0</v>
      </c>
      <c r="F381" s="2">
        <v>0</v>
      </c>
      <c r="G381" s="3">
        <f t="shared" si="4"/>
        <v>28287.454600000001</v>
      </c>
      <c r="H381" s="3">
        <f t="shared" si="5"/>
        <v>0.34000000000196451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6000</v>
      </c>
      <c r="D407" s="2">
        <f>'PR-RAS'!E412</f>
        <v>37050</v>
      </c>
      <c r="E407" s="2">
        <v>0</v>
      </c>
      <c r="F407" s="2">
        <v>0</v>
      </c>
      <c r="G407" s="3">
        <f t="shared" si="4"/>
        <v>32520.600000000002</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6000</v>
      </c>
      <c r="D408" s="2">
        <f>'PR-RAS'!E413</f>
        <v>37050</v>
      </c>
      <c r="E408" s="2">
        <v>0</v>
      </c>
      <c r="F408" s="2">
        <v>0</v>
      </c>
      <c r="G408" s="3">
        <f t="shared" si="4"/>
        <v>32600.699999999997</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16752.010000000002</v>
      </c>
      <c r="D413" s="2">
        <f>'PR-RAS'!E418</f>
        <v>68894.33</v>
      </c>
      <c r="E413" s="2">
        <v>0</v>
      </c>
      <c r="F413" s="2">
        <v>0</v>
      </c>
      <c r="G413" s="3">
        <f t="shared" si="4"/>
        <v>63670.75604</v>
      </c>
      <c r="H413" s="3">
        <f t="shared" si="5"/>
        <v>0.3400000000037835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2804840.87</v>
      </c>
      <c r="D417" s="2">
        <f>'PR-RAS'!E422</f>
        <v>3495177.46</v>
      </c>
      <c r="E417" s="2">
        <v>0</v>
      </c>
      <c r="F417" s="2">
        <v>0</v>
      </c>
      <c r="G417" s="3">
        <f t="shared" si="4"/>
        <v>4074801.4486399996</v>
      </c>
      <c r="H417" s="3">
        <f t="shared" si="5"/>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2802369.4499999997</v>
      </c>
      <c r="D418" s="2">
        <f>'PR-RAS'!E423</f>
        <v>3753981.01</v>
      </c>
      <c r="E418" s="2">
        <v>0</v>
      </c>
      <c r="F418" s="2">
        <v>0</v>
      </c>
      <c r="G418" s="3">
        <f t="shared" si="4"/>
        <v>4299408.2229899997</v>
      </c>
      <c r="H418" s="3">
        <f t="shared" si="5"/>
        <v>0.45999999949708581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2471.4200000003912</v>
      </c>
      <c r="D419" s="2">
        <f>'PR-RAS'!E424</f>
        <v>0</v>
      </c>
      <c r="E419" s="2">
        <v>0</v>
      </c>
      <c r="F419" s="2">
        <v>0</v>
      </c>
      <c r="G419" s="3">
        <f t="shared" si="4"/>
        <v>1033.0535600001635</v>
      </c>
      <c r="H419" s="3">
        <f t="shared" si="5"/>
        <v>0.42000000039115548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258803.54999999981</v>
      </c>
      <c r="E420" s="2">
        <v>0</v>
      </c>
      <c r="F420" s="2">
        <v>0</v>
      </c>
      <c r="G420" s="3">
        <f t="shared" si="4"/>
        <v>216877.37489999985</v>
      </c>
      <c r="H420" s="3">
        <f t="shared" si="5"/>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16926.12</v>
      </c>
      <c r="D421" s="2">
        <f>'PR-RAS'!E426</f>
        <v>19203.98</v>
      </c>
      <c r="E421" s="2">
        <v>0</v>
      </c>
      <c r="F421" s="2">
        <v>0</v>
      </c>
      <c r="G421" s="3">
        <f t="shared" si="4"/>
        <v>23240.313600000001</v>
      </c>
      <c r="H421" s="3">
        <f t="shared" si="5"/>
        <v>0.13999999999941792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14204.6</v>
      </c>
      <c r="D423" s="2">
        <f>'PR-RAS'!E428</f>
        <v>5576.59</v>
      </c>
      <c r="E423" s="2">
        <v>0</v>
      </c>
      <c r="F423" s="2">
        <v>0</v>
      </c>
      <c r="G423" s="3">
        <f t="shared" si="4"/>
        <v>10700.98316</v>
      </c>
      <c r="H423" s="3">
        <f t="shared" si="5"/>
        <v>0.80999999999949068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2804840.87</v>
      </c>
      <c r="D637" s="2">
        <f>'PR-RAS'!E643</f>
        <v>3495177.46</v>
      </c>
      <c r="E637" s="2">
        <v>0</v>
      </c>
      <c r="F637" s="2">
        <v>0</v>
      </c>
      <c r="G637" s="3">
        <f t="shared" si="6"/>
        <v>6229744.5224399995</v>
      </c>
      <c r="H637" s="3">
        <f t="shared" si="7"/>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2802369.4499999997</v>
      </c>
      <c r="D638" s="2">
        <f>'PR-RAS'!E644</f>
        <v>3753981.01</v>
      </c>
      <c r="E638" s="2">
        <v>0</v>
      </c>
      <c r="F638" s="2">
        <v>0</v>
      </c>
      <c r="G638" s="3">
        <f t="shared" si="6"/>
        <v>6567681.1463899994</v>
      </c>
      <c r="H638" s="3">
        <f t="shared" si="7"/>
        <v>0.45999999949708581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2471.4200000003912</v>
      </c>
      <c r="D639" s="2">
        <f>'PR-RAS'!E645</f>
        <v>0</v>
      </c>
      <c r="E639" s="2">
        <v>0</v>
      </c>
      <c r="F639" s="2">
        <v>0</v>
      </c>
      <c r="G639" s="3">
        <f t="shared" si="6"/>
        <v>1576.7659600002496</v>
      </c>
      <c r="H639" s="3">
        <f t="shared" si="7"/>
        <v>0.42000000039115548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258803.54999999981</v>
      </c>
      <c r="E640" s="2">
        <v>0</v>
      </c>
      <c r="F640" s="2">
        <v>0</v>
      </c>
      <c r="G640" s="3">
        <f t="shared" si="6"/>
        <v>330750.9368999998</v>
      </c>
      <c r="H640" s="3">
        <f t="shared" si="7"/>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16926.12</v>
      </c>
      <c r="D641" s="2">
        <f>'PR-RAS'!E647</f>
        <v>19203.98</v>
      </c>
      <c r="E641" s="2">
        <v>0</v>
      </c>
      <c r="F641" s="2">
        <v>0</v>
      </c>
      <c r="G641" s="3">
        <f t="shared" si="6"/>
        <v>35413.811200000004</v>
      </c>
      <c r="H641" s="3">
        <f t="shared" si="7"/>
        <v>0.13999999999941792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19397.54000000039</v>
      </c>
      <c r="D643" s="2">
        <f>'PR-RAS'!E649</f>
        <v>0</v>
      </c>
      <c r="E643" s="2">
        <v>0</v>
      </c>
      <c r="F643" s="2">
        <v>0</v>
      </c>
      <c r="G643" s="3">
        <f t="shared" si="6"/>
        <v>12453.220680000251</v>
      </c>
      <c r="H643" s="3">
        <f t="shared" si="7"/>
        <v>0.45999999960986315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239599.5699999998</v>
      </c>
      <c r="E644" s="2">
        <v>0</v>
      </c>
      <c r="F644" s="2">
        <v>0</v>
      </c>
      <c r="G644" s="3">
        <f t="shared" si="6"/>
        <v>308125.04701999977</v>
      </c>
      <c r="H644" s="3">
        <f t="shared" si="7"/>
        <v>0.43000000019674189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43523.34</v>
      </c>
      <c r="D646" s="2">
        <f>'PR-RAS'!E653</f>
        <v>37671.449999999997</v>
      </c>
      <c r="E646" s="2">
        <v>0</v>
      </c>
      <c r="F646" s="2">
        <v>0</v>
      </c>
      <c r="G646" s="3">
        <f t="shared" si="6"/>
        <v>76668.724799999996</v>
      </c>
      <c r="H646" s="3">
        <f t="shared" si="7"/>
        <v>0.78999999999359716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2837239.16</v>
      </c>
      <c r="D647" s="2">
        <f>'PR-RAS'!E654</f>
        <v>3554683.18</v>
      </c>
      <c r="E647" s="2">
        <v>0</v>
      </c>
      <c r="F647" s="2">
        <v>0</v>
      </c>
      <c r="G647" s="3">
        <f t="shared" si="6"/>
        <v>6425507.1659199996</v>
      </c>
      <c r="H647" s="3">
        <f t="shared" si="7"/>
        <v>0.34000000031664968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2843091.05</v>
      </c>
      <c r="D648" s="2">
        <f>'PR-RAS'!E655</f>
        <v>3592254.63</v>
      </c>
      <c r="E648" s="2">
        <v>0</v>
      </c>
      <c r="F648" s="2">
        <v>0</v>
      </c>
      <c r="G648" s="3">
        <f t="shared" si="6"/>
        <v>6487857.4005699996</v>
      </c>
      <c r="H648" s="3">
        <f t="shared" si="7"/>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37671.450000000186</v>
      </c>
      <c r="D649" s="2">
        <f>'PR-RAS'!E656</f>
        <v>100.00000000046566</v>
      </c>
      <c r="E649" s="2">
        <v>0</v>
      </c>
      <c r="F649" s="2">
        <v>0</v>
      </c>
      <c r="G649" s="3">
        <f t="shared" si="6"/>
        <v>24540.699600000724</v>
      </c>
      <c r="H649" s="3">
        <f t="shared" si="7"/>
        <v>0.4500000006519258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111</v>
      </c>
      <c r="D651" s="2">
        <f>'PR-RAS'!E658</f>
        <v>118</v>
      </c>
      <c r="E651" s="2">
        <v>0</v>
      </c>
      <c r="F651" s="2">
        <v>0</v>
      </c>
      <c r="G651" s="3">
        <f t="shared" si="6"/>
        <v>225.55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97</v>
      </c>
      <c r="D653" s="2">
        <f>'PR-RAS'!E660</f>
        <v>108</v>
      </c>
      <c r="E653" s="2">
        <v>0</v>
      </c>
      <c r="F653" s="2">
        <v>0</v>
      </c>
      <c r="G653" s="3">
        <f t="shared" si="6"/>
        <v>204.07599999999999</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20468.8</v>
      </c>
      <c r="D676" s="2">
        <f>'PR-RAS'!E683</f>
        <v>16361.4</v>
      </c>
      <c r="E676" s="2">
        <v>0</v>
      </c>
      <c r="F676" s="2">
        <v>0</v>
      </c>
      <c r="G676" s="3">
        <f t="shared" si="6"/>
        <v>35904.33</v>
      </c>
      <c r="H676" s="3">
        <f t="shared" si="7"/>
        <v>0.6000000000003638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623180.39</v>
      </c>
      <c r="D717" s="2">
        <f>'PR-RAS'!E724</f>
        <v>48584.2</v>
      </c>
      <c r="E717" s="2">
        <v>0</v>
      </c>
      <c r="F717" s="2">
        <v>0</v>
      </c>
      <c r="G717" s="3">
        <f t="shared" si="6"/>
        <v>515769.73363999999</v>
      </c>
      <c r="H717" s="3">
        <f t="shared" si="7"/>
        <v>0.59000000001105946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3948.43</v>
      </c>
      <c r="D725" s="2">
        <f>'PR-RAS'!E732</f>
        <v>9391.8700000000008</v>
      </c>
      <c r="E725" s="2">
        <v>0</v>
      </c>
      <c r="F725" s="2">
        <v>0</v>
      </c>
      <c r="G725" s="3">
        <f t="shared" si="6"/>
        <v>16458.091080000002</v>
      </c>
      <c r="H725" s="3">
        <f t="shared" si="7"/>
        <v>0.55999999999903594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3343.59</v>
      </c>
      <c r="D726" s="2">
        <f>'PR-RAS'!E733</f>
        <v>5959.44</v>
      </c>
      <c r="E726" s="2">
        <v>0</v>
      </c>
      <c r="F726" s="2">
        <v>0</v>
      </c>
      <c r="G726" s="3">
        <f t="shared" si="6"/>
        <v>11065.290749999998</v>
      </c>
      <c r="H726" s="3">
        <f t="shared" si="7"/>
        <v>0.8499999999994543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68575.740000000005</v>
      </c>
      <c r="D727" s="2">
        <f>'PR-RAS'!E734</f>
        <v>79340.479999999996</v>
      </c>
      <c r="E727" s="2">
        <v>0</v>
      </c>
      <c r="F727" s="2">
        <v>0</v>
      </c>
      <c r="G727" s="3">
        <f t="shared" si="6"/>
        <v>164988.36420000001</v>
      </c>
      <c r="H727" s="3">
        <f t="shared" si="7"/>
        <v>0.73999999999068677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11529.41</v>
      </c>
      <c r="D729" s="2">
        <f>'PR-RAS'!E736</f>
        <v>9915.57</v>
      </c>
      <c r="E729" s="2">
        <v>0</v>
      </c>
      <c r="F729" s="2">
        <v>0</v>
      </c>
      <c r="G729" s="3">
        <f t="shared" si="6"/>
        <v>22830.4804</v>
      </c>
      <c r="H729" s="3">
        <f t="shared" si="7"/>
        <v>0.84000000000014552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909.87</v>
      </c>
      <c r="D731" s="2">
        <f>'PR-RAS'!E738</f>
        <v>611.27</v>
      </c>
      <c r="E731" s="2">
        <v>0</v>
      </c>
      <c r="F731" s="2">
        <v>0</v>
      </c>
      <c r="G731" s="3">
        <f t="shared" si="6"/>
        <v>1556.6592999999998</v>
      </c>
      <c r="H731" s="3">
        <f t="shared" si="7"/>
        <v>0.39999999999997726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2739.84</v>
      </c>
      <c r="D734" s="2">
        <f>'PR-RAS'!E741</f>
        <v>2825.4</v>
      </c>
      <c r="E734" s="2">
        <v>0</v>
      </c>
      <c r="F734" s="2">
        <v>0</v>
      </c>
      <c r="G734" s="3">
        <f t="shared" si="6"/>
        <v>6150.3391199999996</v>
      </c>
      <c r="H734" s="3">
        <f t="shared" si="7"/>
        <v>0.55999999999994543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4192.43</v>
      </c>
      <c r="D735" s="2">
        <f>'PR-RAS'!E742</f>
        <v>5665.35</v>
      </c>
      <c r="E735" s="2">
        <v>0</v>
      </c>
      <c r="F735" s="2">
        <v>0</v>
      </c>
      <c r="G735" s="3">
        <f t="shared" si="6"/>
        <v>11393.977420000001</v>
      </c>
      <c r="H735" s="3">
        <f t="shared" si="7"/>
        <v>0.78000000000065484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3660</v>
      </c>
      <c r="E737" s="2">
        <v>0</v>
      </c>
      <c r="F737" s="2">
        <v>0</v>
      </c>
      <c r="G737" s="3">
        <f>(B737/1000)*(C737*1+D737*2)</f>
        <v>6850.6880000000001</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32303.119999999999</v>
      </c>
      <c r="D837" s="2">
        <f>'PR-RAS'!E844</f>
        <v>21920.92</v>
      </c>
      <c r="E837" s="2">
        <v>0</v>
      </c>
      <c r="F837" s="2">
        <v>0</v>
      </c>
      <c r="G837" s="3">
        <f t="shared" ref="G837:G1010" si="14">(B837/1000)*(C837*1+D837*2)</f>
        <v>63657.186559999987</v>
      </c>
      <c r="H837" s="3">
        <f t="shared" ref="H837:H1095" si="15">ABS(C837-ROUND(C837,0))+ABS(D837-ROUND(D837,0))</f>
        <v>0.2000000000007276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2476926.8799999994</v>
      </c>
      <c r="D1011" s="7">
        <f>BILANCA!E6</f>
        <v>2462424.65</v>
      </c>
      <c r="E1011" s="7">
        <v>0</v>
      </c>
      <c r="F1011" s="7">
        <v>0</v>
      </c>
      <c r="G1011" s="8">
        <f t="shared" ref="G1011:G1306" si="16">B1011/1000*C1011+B1011/500*D1011</f>
        <v>7401.7761799999989</v>
      </c>
      <c r="H1011" s="8">
        <f t="shared" si="15"/>
        <v>0.47000000067055225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2420109.8299999996</v>
      </c>
      <c r="D1012" s="2">
        <f>BILANCA!E7</f>
        <v>2434193.92</v>
      </c>
      <c r="E1012" s="2">
        <v>0</v>
      </c>
      <c r="F1012" s="2">
        <v>0</v>
      </c>
      <c r="G1012" s="3">
        <f t="shared" si="16"/>
        <v>14576.995340000001</v>
      </c>
      <c r="H1012" s="3">
        <f t="shared" si="15"/>
        <v>0.25000000046566129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57523.39</v>
      </c>
      <c r="D1013" s="2">
        <f>BILANCA!E8</f>
        <v>57523.39</v>
      </c>
      <c r="E1013" s="2">
        <v>0</v>
      </c>
      <c r="F1013" s="2">
        <v>0</v>
      </c>
      <c r="G1013" s="3">
        <f t="shared" si="16"/>
        <v>517.71051</v>
      </c>
      <c r="H1013" s="3">
        <f t="shared" si="15"/>
        <v>0.77999999999883585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57523.39</v>
      </c>
      <c r="D1014" s="2">
        <f>BILANCA!E9</f>
        <v>57523.39</v>
      </c>
      <c r="E1014" s="2">
        <v>0</v>
      </c>
      <c r="F1014" s="2">
        <v>0</v>
      </c>
      <c r="G1014" s="3">
        <f t="shared" si="16"/>
        <v>690.28067999999996</v>
      </c>
      <c r="H1014" s="3">
        <f t="shared" si="15"/>
        <v>0.77999999999883585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2349618.4899999993</v>
      </c>
      <c r="D1017" s="2">
        <f>BILANCA!E12</f>
        <v>2326652.5799999996</v>
      </c>
      <c r="E1017" s="2">
        <v>0</v>
      </c>
      <c r="F1017" s="2">
        <v>0</v>
      </c>
      <c r="G1017" s="3">
        <f t="shared" si="16"/>
        <v>49020.465549999994</v>
      </c>
      <c r="H1017" s="3">
        <f t="shared" si="15"/>
        <v>0.90999999968335032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2223412.5599999996</v>
      </c>
      <c r="D1018" s="2">
        <f>BILANCA!E13</f>
        <v>2190462.6999999997</v>
      </c>
      <c r="E1018" s="2">
        <v>0</v>
      </c>
      <c r="F1018" s="2">
        <v>0</v>
      </c>
      <c r="G1018" s="3">
        <f t="shared" si="16"/>
        <v>52834.703679999991</v>
      </c>
      <c r="H1018" s="3">
        <f t="shared" si="15"/>
        <v>0.74000000068917871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3375872.84</v>
      </c>
      <c r="D1020" s="2">
        <f>BILANCA!E15</f>
        <v>3375872.84</v>
      </c>
      <c r="E1020" s="2">
        <v>0</v>
      </c>
      <c r="F1020" s="2">
        <v>0</v>
      </c>
      <c r="G1020" s="3">
        <f t="shared" si="16"/>
        <v>101276.18520000001</v>
      </c>
      <c r="H1020" s="3">
        <f t="shared" si="1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13118.65</v>
      </c>
      <c r="D1021" s="2">
        <f>BILANCA!E16</f>
        <v>13118.65</v>
      </c>
      <c r="E1021" s="2">
        <v>0</v>
      </c>
      <c r="F1021" s="2">
        <v>0</v>
      </c>
      <c r="G1021" s="3">
        <f t="shared" si="16"/>
        <v>432.91544999999996</v>
      </c>
      <c r="H1021" s="3">
        <f t="shared" si="15"/>
        <v>0.7000000000007276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1165578.93</v>
      </c>
      <c r="D1023" s="2">
        <f>BILANCA!E18</f>
        <v>1198528.79</v>
      </c>
      <c r="E1023" s="2">
        <v>0</v>
      </c>
      <c r="F1023" s="2">
        <v>0</v>
      </c>
      <c r="G1023" s="3">
        <f t="shared" si="16"/>
        <v>46314.27463</v>
      </c>
      <c r="H1023" s="3">
        <f t="shared" si="15"/>
        <v>0.28000000002793968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118872.60999999999</v>
      </c>
      <c r="D1024" s="2">
        <f>BILANCA!E19</f>
        <v>130856.56000000006</v>
      </c>
      <c r="E1024" s="2">
        <v>0</v>
      </c>
      <c r="F1024" s="2">
        <v>0</v>
      </c>
      <c r="G1024" s="3">
        <f t="shared" si="16"/>
        <v>5328.2002200000015</v>
      </c>
      <c r="H1024" s="3">
        <f t="shared" si="15"/>
        <v>0.82999999995809048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16"/>
        <v>0</v>
      </c>
      <c r="H1025" s="3">
        <f t="shared" si="1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16"/>
        <v>0</v>
      </c>
      <c r="H1026" s="3">
        <f t="shared" si="1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16"/>
        <v>0</v>
      </c>
      <c r="H1027" s="3">
        <f t="shared" si="1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693130.02</v>
      </c>
      <c r="D1031" s="2">
        <f>BILANCA!E26</f>
        <v>696840.04</v>
      </c>
      <c r="E1031" s="2">
        <v>0</v>
      </c>
      <c r="F1031" s="2">
        <v>0</v>
      </c>
      <c r="G1031" s="3">
        <f t="shared" si="16"/>
        <v>43823.012100000007</v>
      </c>
      <c r="H1031" s="3">
        <f t="shared" si="15"/>
        <v>6.0000000055879354E-2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574257.41</v>
      </c>
      <c r="D1033" s="2">
        <f>BILANCA!E28</f>
        <v>565983.48</v>
      </c>
      <c r="E1033" s="2">
        <v>0</v>
      </c>
      <c r="F1033" s="2">
        <v>0</v>
      </c>
      <c r="G1033" s="3">
        <f t="shared" si="16"/>
        <v>39243.160510000002</v>
      </c>
      <c r="H1033" s="3">
        <f t="shared" si="15"/>
        <v>0.89000000001396984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7333.32</v>
      </c>
      <c r="D1034" s="2">
        <f>BILANCA!E29</f>
        <v>5333.32</v>
      </c>
      <c r="E1034" s="2">
        <v>0</v>
      </c>
      <c r="F1034" s="2">
        <v>0</v>
      </c>
      <c r="G1034" s="3">
        <f t="shared" si="16"/>
        <v>431.99903999999998</v>
      </c>
      <c r="H1034" s="3">
        <f t="shared" si="15"/>
        <v>0.63999999999941792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10000</v>
      </c>
      <c r="D1035" s="2">
        <f>BILANCA!E30</f>
        <v>10000</v>
      </c>
      <c r="E1035" s="2">
        <v>0</v>
      </c>
      <c r="F1035" s="2">
        <v>0</v>
      </c>
      <c r="G1035" s="3">
        <f t="shared" si="16"/>
        <v>750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2666.68</v>
      </c>
      <c r="D1039" s="2">
        <f>BILANCA!E34</f>
        <v>4666.68</v>
      </c>
      <c r="E1039" s="2">
        <v>0</v>
      </c>
      <c r="F1039" s="2">
        <v>0</v>
      </c>
      <c r="G1039" s="3">
        <f t="shared" si="16"/>
        <v>348.00116000000003</v>
      </c>
      <c r="H1039" s="3">
        <f t="shared" si="15"/>
        <v>0.63999999999987267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3152.17</v>
      </c>
      <c r="D1052" s="2">
        <f>BILANCA!E47</f>
        <v>3152.17</v>
      </c>
      <c r="E1052" s="2">
        <v>0</v>
      </c>
      <c r="F1052" s="2">
        <v>0</v>
      </c>
      <c r="G1052" s="3">
        <f t="shared" si="16"/>
        <v>397.17342000000002</v>
      </c>
      <c r="H1052" s="3">
        <f t="shared" si="15"/>
        <v>0.34000000000014552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3152.17</v>
      </c>
      <c r="D1055" s="2">
        <f>BILANCA!E50</f>
        <v>3152.17</v>
      </c>
      <c r="E1055" s="2">
        <v>0</v>
      </c>
      <c r="F1055" s="2">
        <v>0</v>
      </c>
      <c r="G1055" s="3">
        <f t="shared" si="16"/>
        <v>425.54294999999996</v>
      </c>
      <c r="H1055" s="3">
        <f t="shared" si="15"/>
        <v>0.34000000000014552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122087.53</v>
      </c>
      <c r="D1059" s="2">
        <f>BILANCA!E54</f>
        <v>125890.49</v>
      </c>
      <c r="E1059" s="2">
        <v>0</v>
      </c>
      <c r="F1059" s="2">
        <v>0</v>
      </c>
      <c r="G1059" s="3">
        <f t="shared" si="16"/>
        <v>18319.556990000001</v>
      </c>
      <c r="H1059" s="3">
        <f t="shared" si="15"/>
        <v>0.96000000000640284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122087.53</v>
      </c>
      <c r="D1060" s="2">
        <f>BILANCA!E55</f>
        <v>125890.49</v>
      </c>
      <c r="E1060" s="2">
        <v>0</v>
      </c>
      <c r="F1060" s="2">
        <v>0</v>
      </c>
      <c r="G1060" s="3">
        <f t="shared" si="16"/>
        <v>18693.425500000001</v>
      </c>
      <c r="H1060" s="3">
        <f t="shared" si="15"/>
        <v>0.96000000000640284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12967.95</v>
      </c>
      <c r="D1061" s="2">
        <f>BILANCA!E56</f>
        <v>50017.95</v>
      </c>
      <c r="E1061" s="2">
        <v>0</v>
      </c>
      <c r="F1061" s="2">
        <v>0</v>
      </c>
      <c r="G1061" s="3">
        <f t="shared" si="16"/>
        <v>5763.1963499999993</v>
      </c>
      <c r="H1061" s="3">
        <f t="shared" si="15"/>
        <v>0.10000000000218279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12967.95</v>
      </c>
      <c r="D1067" s="2">
        <f>BILANCA!E62</f>
        <v>50017.95</v>
      </c>
      <c r="E1067" s="2">
        <v>0</v>
      </c>
      <c r="F1067" s="2">
        <v>0</v>
      </c>
      <c r="G1067" s="3">
        <f t="shared" si="16"/>
        <v>6441.2194500000005</v>
      </c>
      <c r="H1067" s="3">
        <f t="shared" si="15"/>
        <v>0.10000000000218279</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56817.049999999996</v>
      </c>
      <c r="D1074" s="2">
        <f>BILANCA!E69</f>
        <v>28230.73</v>
      </c>
      <c r="E1074" s="2">
        <v>0</v>
      </c>
      <c r="F1074" s="2">
        <v>0</v>
      </c>
      <c r="G1074" s="3">
        <f t="shared" si="16"/>
        <v>7249.8246399999998</v>
      </c>
      <c r="H1074" s="3">
        <f t="shared" si="15"/>
        <v>0.31999999999607098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37671.449999999997</v>
      </c>
      <c r="D1075" s="2">
        <f>BILANCA!E70</f>
        <v>100</v>
      </c>
      <c r="E1075" s="2">
        <v>0</v>
      </c>
      <c r="F1075" s="2">
        <v>0</v>
      </c>
      <c r="G1075" s="3">
        <f t="shared" si="16"/>
        <v>2461.6442499999998</v>
      </c>
      <c r="H1075" s="3">
        <f t="shared" si="15"/>
        <v>0.44999999999708962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37671.449999999997</v>
      </c>
      <c r="D1076" s="2">
        <f>BILANCA!E71</f>
        <v>100</v>
      </c>
      <c r="E1076" s="2">
        <v>0</v>
      </c>
      <c r="F1076" s="2">
        <v>0</v>
      </c>
      <c r="G1076" s="3">
        <f t="shared" si="16"/>
        <v>2499.5156999999999</v>
      </c>
      <c r="H1076" s="3">
        <f t="shared" si="15"/>
        <v>0.44999999999708962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37671.449999999997</v>
      </c>
      <c r="D1078" s="2">
        <f>BILANCA!E73</f>
        <v>100</v>
      </c>
      <c r="E1078" s="2">
        <v>0</v>
      </c>
      <c r="F1078" s="2">
        <v>0</v>
      </c>
      <c r="G1078" s="3">
        <f t="shared" si="16"/>
        <v>2575.2586000000001</v>
      </c>
      <c r="H1078" s="3">
        <f t="shared" si="15"/>
        <v>0.44999999999708962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4941</v>
      </c>
      <c r="D1087" s="2">
        <f>BILANCA!E82</f>
        <v>17190.810000000001</v>
      </c>
      <c r="E1087" s="2">
        <v>0</v>
      </c>
      <c r="F1087" s="2">
        <v>0</v>
      </c>
      <c r="G1087" s="3">
        <f t="shared" si="16"/>
        <v>3027.8417399999998</v>
      </c>
      <c r="H1087" s="3">
        <f t="shared" si="15"/>
        <v>0.18999999999869033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1874.43</v>
      </c>
      <c r="D1091" s="2">
        <f>BILANCA!E86</f>
        <v>1874.43</v>
      </c>
      <c r="E1091" s="2">
        <v>0</v>
      </c>
      <c r="F1091" s="2">
        <v>0</v>
      </c>
      <c r="G1091" s="3">
        <f t="shared" si="16"/>
        <v>455.48649</v>
      </c>
      <c r="H1091" s="3">
        <f t="shared" si="15"/>
        <v>0.86000000000012733</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6815.43</v>
      </c>
      <c r="D1092" s="2">
        <f>BILANCA!E87</f>
        <v>19065.240000000002</v>
      </c>
      <c r="E1092" s="2">
        <v>0</v>
      </c>
      <c r="F1092" s="2">
        <v>0</v>
      </c>
      <c r="G1092" s="3">
        <f t="shared" si="16"/>
        <v>3685.5646200000006</v>
      </c>
      <c r="H1092" s="3">
        <f t="shared" si="15"/>
        <v>0.67000000000189175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14204.6</v>
      </c>
      <c r="D1152" s="2">
        <f>BILANCA!E147</f>
        <v>10939.919999999998</v>
      </c>
      <c r="E1152" s="2">
        <v>0</v>
      </c>
      <c r="F1152" s="2">
        <v>0</v>
      </c>
      <c r="G1152" s="3">
        <f t="shared" si="16"/>
        <v>5123.9904799999986</v>
      </c>
      <c r="H1152" s="3">
        <f t="shared" si="17"/>
        <v>0.48000000000138243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5305.95</v>
      </c>
      <c r="E1155" s="2">
        <v>0</v>
      </c>
      <c r="F1155" s="2">
        <v>0</v>
      </c>
      <c r="G1155" s="3">
        <f t="shared" si="16"/>
        <v>1538.7254999999998</v>
      </c>
      <c r="H1155" s="3">
        <f t="shared" si="17"/>
        <v>5.0000000000181899E-2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5305.95</v>
      </c>
      <c r="E1161" s="2">
        <v>0</v>
      </c>
      <c r="F1161" s="2">
        <v>0</v>
      </c>
      <c r="G1161" s="3">
        <f t="shared" si="16"/>
        <v>1602.3969</v>
      </c>
      <c r="H1161" s="3">
        <f t="shared" si="17"/>
        <v>5.0000000000181899E-2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23679.52</v>
      </c>
      <c r="D1165" s="2">
        <f>BILANCA!E160</f>
        <v>5901.03</v>
      </c>
      <c r="E1165" s="2">
        <v>0</v>
      </c>
      <c r="F1165" s="2">
        <v>0</v>
      </c>
      <c r="G1165" s="3">
        <f t="shared" si="16"/>
        <v>5499.6449000000002</v>
      </c>
      <c r="H1165" s="3">
        <f t="shared" si="17"/>
        <v>0.50999999999930878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456.64</v>
      </c>
      <c r="D1166" s="2">
        <f>BILANCA!E161</f>
        <v>397.06</v>
      </c>
      <c r="E1166" s="2">
        <v>0</v>
      </c>
      <c r="F1166" s="2">
        <v>0</v>
      </c>
      <c r="G1166" s="3">
        <f t="shared" si="16"/>
        <v>195.11856</v>
      </c>
      <c r="H1166" s="3">
        <f t="shared" si="17"/>
        <v>0.42000000000001592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5363.33</v>
      </c>
      <c r="E1167" s="2">
        <v>0</v>
      </c>
      <c r="F1167" s="2">
        <v>0</v>
      </c>
      <c r="G1167" s="3">
        <f t="shared" si="16"/>
        <v>1684.0856200000001</v>
      </c>
      <c r="H1167" s="3">
        <f t="shared" si="17"/>
        <v>0.32999999999992724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9931.56</v>
      </c>
      <c r="D1169" s="2">
        <f>BILANCA!E164</f>
        <v>6027.45</v>
      </c>
      <c r="E1169" s="2">
        <v>0</v>
      </c>
      <c r="F1169" s="2">
        <v>0</v>
      </c>
      <c r="G1169" s="3">
        <f t="shared" si="16"/>
        <v>3495.8471399999999</v>
      </c>
      <c r="H1169" s="3">
        <f t="shared" si="17"/>
        <v>0.89000000000032742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2476926.8800000004</v>
      </c>
      <c r="D1180" s="2">
        <f>BILANCA!E176</f>
        <v>2462424.65</v>
      </c>
      <c r="E1180" s="2">
        <v>0</v>
      </c>
      <c r="F1180" s="2">
        <v>0</v>
      </c>
      <c r="G1180" s="3">
        <f t="shared" si="16"/>
        <v>1258301.9506000001</v>
      </c>
      <c r="H1180" s="3">
        <f t="shared" si="17"/>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23214.91</v>
      </c>
      <c r="D1181" s="2">
        <f>BILANCA!E177</f>
        <v>262253.71000000002</v>
      </c>
      <c r="E1181" s="2">
        <v>0</v>
      </c>
      <c r="F1181" s="2">
        <v>0</v>
      </c>
      <c r="G1181" s="3">
        <f t="shared" si="16"/>
        <v>93660.518430000011</v>
      </c>
      <c r="H1181" s="3">
        <f t="shared" si="17"/>
        <v>0.37999999997919076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23214.91</v>
      </c>
      <c r="D1182" s="2">
        <f>BILANCA!E178</f>
        <v>262253.71000000002</v>
      </c>
      <c r="E1182" s="2">
        <v>0</v>
      </c>
      <c r="F1182" s="2">
        <v>0</v>
      </c>
      <c r="G1182" s="3">
        <f t="shared" si="16"/>
        <v>94208.240760000001</v>
      </c>
      <c r="H1182" s="3">
        <f t="shared" si="17"/>
        <v>0.37999999997919076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245675.7</v>
      </c>
      <c r="E1183" s="2">
        <v>0</v>
      </c>
      <c r="F1183" s="2">
        <v>0</v>
      </c>
      <c r="G1183" s="3">
        <f t="shared" si="16"/>
        <v>85003.792199999996</v>
      </c>
      <c r="H1183" s="3">
        <f t="shared" si="17"/>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22729.14</v>
      </c>
      <c r="D1184" s="2">
        <f>BILANCA!E180</f>
        <v>15342</v>
      </c>
      <c r="E1184" s="2">
        <v>0</v>
      </c>
      <c r="F1184" s="2">
        <v>0</v>
      </c>
      <c r="G1184" s="3">
        <f t="shared" si="16"/>
        <v>9293.8863599999986</v>
      </c>
      <c r="H1184" s="3">
        <f t="shared" si="17"/>
        <v>0.13999999999941792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279.27999999999997</v>
      </c>
      <c r="D1185" s="2">
        <f>BILANCA!E181</f>
        <v>227.72</v>
      </c>
      <c r="E1185" s="2">
        <v>0</v>
      </c>
      <c r="F1185" s="2">
        <v>0</v>
      </c>
      <c r="G1185" s="3">
        <f t="shared" si="16"/>
        <v>128.57599999999999</v>
      </c>
      <c r="H1185" s="3">
        <f t="shared" si="17"/>
        <v>0.55999999999997385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279.27999999999997</v>
      </c>
      <c r="D1188" s="2">
        <f>BILANCA!E184</f>
        <v>227.72</v>
      </c>
      <c r="E1188" s="2">
        <v>0</v>
      </c>
      <c r="F1188" s="2">
        <v>0</v>
      </c>
      <c r="G1188" s="3">
        <f t="shared" si="16"/>
        <v>130.78016</v>
      </c>
      <c r="H1188" s="3">
        <f t="shared" si="17"/>
        <v>0.55999999999997385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1008.29</v>
      </c>
      <c r="E1198" s="2">
        <v>0</v>
      </c>
      <c r="F1198" s="2">
        <v>0</v>
      </c>
      <c r="G1198" s="3">
        <f t="shared" si="16"/>
        <v>379.11703999999997</v>
      </c>
      <c r="H1198" s="3">
        <f t="shared" si="17"/>
        <v>0.28999999999996362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206.49</v>
      </c>
      <c r="D1200" s="2">
        <f>BILANCA!E196</f>
        <v>0</v>
      </c>
      <c r="E1200" s="2">
        <v>0</v>
      </c>
      <c r="F1200" s="2">
        <v>0</v>
      </c>
      <c r="G1200" s="3">
        <f t="shared" si="16"/>
        <v>39.2331</v>
      </c>
      <c r="H1200" s="3">
        <f t="shared" si="17"/>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16"/>
        <v>0</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B1203/1000*C1203+B1203/500*D1203</f>
        <v>0</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2453711.9700000002</v>
      </c>
      <c r="D1255" s="2">
        <f>BILANCA!E251</f>
        <v>2200170.94</v>
      </c>
      <c r="E1255" s="2">
        <v>0</v>
      </c>
      <c r="F1255" s="2">
        <v>0</v>
      </c>
      <c r="G1255" s="3">
        <f t="shared" si="16"/>
        <v>1679243.19325</v>
      </c>
      <c r="H1255" s="3">
        <f t="shared" si="17"/>
        <v>8.9999999850988388E-2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2420109.83</v>
      </c>
      <c r="D1256" s="2">
        <f>BILANCA!E252</f>
        <v>2434193.92</v>
      </c>
      <c r="E1256" s="2">
        <v>0</v>
      </c>
      <c r="F1256" s="2">
        <v>0</v>
      </c>
      <c r="G1256" s="3">
        <f t="shared" si="16"/>
        <v>1792970.4268200002</v>
      </c>
      <c r="H1256" s="3">
        <f t="shared" si="17"/>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2420109.83</v>
      </c>
      <c r="D1257" s="2">
        <f>BILANCA!E253</f>
        <v>2434193.92</v>
      </c>
      <c r="E1257" s="2">
        <v>0</v>
      </c>
      <c r="F1257" s="2">
        <v>0</v>
      </c>
      <c r="G1257" s="3">
        <f t="shared" si="16"/>
        <v>1800258.9244900001</v>
      </c>
      <c r="H1257" s="3">
        <f t="shared" si="17"/>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19397.54</v>
      </c>
      <c r="D1259" s="2">
        <f>BILANCA!E255</f>
        <v>-239599.57</v>
      </c>
      <c r="E1259" s="2">
        <v>0</v>
      </c>
      <c r="F1259" s="2">
        <v>0</v>
      </c>
      <c r="G1259" s="3">
        <f t="shared" si="16"/>
        <v>-114490.5984</v>
      </c>
      <c r="H1259" s="3">
        <f t="shared" si="17"/>
        <v>0.88999999999214197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25900.720000000001</v>
      </c>
      <c r="D1260" s="2">
        <f>BILANCA!E256</f>
        <v>0</v>
      </c>
      <c r="E1260" s="2">
        <v>0</v>
      </c>
      <c r="F1260" s="2">
        <v>0</v>
      </c>
      <c r="G1260" s="3">
        <f t="shared" si="16"/>
        <v>6475.18</v>
      </c>
      <c r="H1260" s="3">
        <f t="shared" si="17"/>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25900.720000000001</v>
      </c>
      <c r="D1261" s="2">
        <f>BILANCA!E257</f>
        <v>0</v>
      </c>
      <c r="E1261" s="2">
        <v>0</v>
      </c>
      <c r="F1261" s="2">
        <v>0</v>
      </c>
      <c r="G1261" s="3">
        <f t="shared" si="16"/>
        <v>6501.0807199999999</v>
      </c>
      <c r="H1261" s="3">
        <f t="shared" si="17"/>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6503.18</v>
      </c>
      <c r="D1264" s="2">
        <f>BILANCA!E260</f>
        <v>239599.57</v>
      </c>
      <c r="E1264" s="2">
        <v>0</v>
      </c>
      <c r="F1264" s="2">
        <v>0</v>
      </c>
      <c r="G1264" s="3">
        <f t="shared" si="16"/>
        <v>123368.38928</v>
      </c>
      <c r="H1264" s="3">
        <f t="shared" si="17"/>
        <v>0.60999999999330612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223094.63</v>
      </c>
      <c r="E1265" s="2">
        <v>0</v>
      </c>
      <c r="F1265" s="2">
        <v>0</v>
      </c>
      <c r="G1265" s="3">
        <f t="shared" si="16"/>
        <v>113778.2613</v>
      </c>
      <c r="H1265" s="3">
        <f t="shared" si="17"/>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6503.18</v>
      </c>
      <c r="D1266" s="2">
        <f>BILANCA!E262</f>
        <v>16504.939999999999</v>
      </c>
      <c r="E1266" s="2">
        <v>0</v>
      </c>
      <c r="F1266" s="2">
        <v>0</v>
      </c>
      <c r="G1266" s="3">
        <f t="shared" si="16"/>
        <v>10115.343359999999</v>
      </c>
      <c r="H1266" s="3">
        <f t="shared" si="17"/>
        <v>0.24000000000160071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14204.599999999999</v>
      </c>
      <c r="D1278" s="2">
        <f>BILANCA!E274</f>
        <v>5576.59</v>
      </c>
      <c r="E1278" s="2">
        <v>0</v>
      </c>
      <c r="F1278" s="2">
        <v>0</v>
      </c>
      <c r="G1278" s="3">
        <f t="shared" si="16"/>
        <v>6795.8850400000001</v>
      </c>
      <c r="H1278" s="3">
        <f t="shared" si="17"/>
        <v>0.81000000000130967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5305.95</v>
      </c>
      <c r="E1281" s="2">
        <v>0</v>
      </c>
      <c r="F1281" s="2">
        <v>0</v>
      </c>
      <c r="G1281" s="3">
        <f t="shared" si="22"/>
        <v>2875.8249000000001</v>
      </c>
      <c r="H1281" s="3">
        <f t="shared" si="23"/>
        <v>5.0000000000181899E-2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5305.95</v>
      </c>
      <c r="E1287" s="2">
        <v>0</v>
      </c>
      <c r="F1287" s="2">
        <v>0</v>
      </c>
      <c r="G1287" s="3">
        <f t="shared" si="22"/>
        <v>2939.4963000000002</v>
      </c>
      <c r="H1287" s="3">
        <f t="shared" si="23"/>
        <v>5.0000000000181899E-2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13747.96</v>
      </c>
      <c r="D1291" s="2">
        <f>BILANCA!E287</f>
        <v>0</v>
      </c>
      <c r="E1291" s="2">
        <v>0</v>
      </c>
      <c r="F1291" s="2">
        <v>0</v>
      </c>
      <c r="G1291" s="3">
        <f t="shared" si="22"/>
        <v>3863.1767600000003</v>
      </c>
      <c r="H1291" s="3">
        <f t="shared" si="23"/>
        <v>4.0000000000873115E-2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456.64</v>
      </c>
      <c r="D1292" s="2">
        <f>BILANCA!E288</f>
        <v>270.64</v>
      </c>
      <c r="E1292" s="2">
        <v>0</v>
      </c>
      <c r="F1292" s="2">
        <v>0</v>
      </c>
      <c r="G1292" s="3">
        <f t="shared" si="22"/>
        <v>281.41343999999992</v>
      </c>
      <c r="H1292" s="3">
        <f t="shared" si="23"/>
        <v>0.72000000000002728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13259.01</v>
      </c>
      <c r="D1301" s="2">
        <f>BILANCA!E297</f>
        <v>4043.52</v>
      </c>
      <c r="E1301" s="2">
        <v>0</v>
      </c>
      <c r="F1301" s="2">
        <v>0</v>
      </c>
      <c r="G1301" s="3">
        <f t="shared" si="16"/>
        <v>6211.7005499999996</v>
      </c>
      <c r="H1301" s="3">
        <f t="shared" si="17"/>
        <v>0.49000000000023647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13259.01</v>
      </c>
      <c r="D1302" s="2">
        <f>BILANCA!E298</f>
        <v>4043.52</v>
      </c>
      <c r="E1302" s="2">
        <v>0</v>
      </c>
      <c r="F1302" s="2">
        <v>0</v>
      </c>
      <c r="G1302" s="3">
        <f t="shared" si="16"/>
        <v>6233.0465999999997</v>
      </c>
      <c r="H1302" s="3">
        <f t="shared" si="17"/>
        <v>0.49000000000023647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23865.52</v>
      </c>
      <c r="D1305" s="2">
        <f>BILANCA!E302</f>
        <v>6027.45</v>
      </c>
      <c r="E1305" s="2">
        <v>0</v>
      </c>
      <c r="F1305" s="2">
        <v>0</v>
      </c>
      <c r="G1305" s="3">
        <f t="shared" si="16"/>
        <v>10596.5239</v>
      </c>
      <c r="H1305" s="3">
        <f t="shared" si="17"/>
        <v>0.92999999999938154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270.64</v>
      </c>
      <c r="D1306" s="2">
        <f>BILANCA!E303</f>
        <v>10939.92</v>
      </c>
      <c r="E1306" s="2">
        <v>0</v>
      </c>
      <c r="F1306" s="2">
        <v>0</v>
      </c>
      <c r="G1306" s="3">
        <f t="shared" si="16"/>
        <v>6556.5420800000002</v>
      </c>
      <c r="H1306" s="3">
        <f t="shared" si="17"/>
        <v>0.43999999999994088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6267.87</v>
      </c>
      <c r="D1311" s="2">
        <f>BILANCA!E308</f>
        <v>19065.240000000002</v>
      </c>
      <c r="E1311" s="2">
        <v>0</v>
      </c>
      <c r="F1311" s="2">
        <v>0</v>
      </c>
      <c r="G1311" s="3">
        <f t="shared" si="24"/>
        <v>13363.903350000001</v>
      </c>
      <c r="H1311" s="3">
        <f t="shared" si="17"/>
        <v>0.37000000000170985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547.55999999999995</v>
      </c>
      <c r="D1314" s="2">
        <f>BILANCA!E311</f>
        <v>0</v>
      </c>
      <c r="E1314" s="2">
        <v>0</v>
      </c>
      <c r="F1314" s="2">
        <v>0</v>
      </c>
      <c r="G1314" s="3">
        <f t="shared" si="24"/>
        <v>166.45823999999999</v>
      </c>
      <c r="H1314" s="3">
        <f t="shared" si="17"/>
        <v>0.44000000000005457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23214.91</v>
      </c>
      <c r="D1340" s="2">
        <f>BILANCA!E337</f>
        <v>262253.71000000002</v>
      </c>
      <c r="E1340" s="2">
        <v>0</v>
      </c>
      <c r="F1340" s="2">
        <v>0</v>
      </c>
      <c r="G1340" s="3">
        <f t="shared" si="24"/>
        <v>180748.36890000003</v>
      </c>
      <c r="H1340" s="3">
        <f t="shared" si="17"/>
        <v>0.37999999997919076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24"/>
        <v>0</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206.49</v>
      </c>
      <c r="D1347" s="2">
        <f>BILANCA!E344</f>
        <v>0</v>
      </c>
      <c r="E1347" s="2">
        <v>0</v>
      </c>
      <c r="F1347" s="2">
        <v>0</v>
      </c>
      <c r="G1347" s="3">
        <f t="shared" si="24"/>
        <v>69.587130000000002</v>
      </c>
      <c r="H1347" s="3">
        <f t="shared" si="17"/>
        <v>0.49000000000000909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193.56</v>
      </c>
      <c r="E1387" s="2">
        <v>0</v>
      </c>
      <c r="F1387" s="2">
        <v>0</v>
      </c>
      <c r="G1387" s="3">
        <f t="shared" si="29"/>
        <v>145.94424000000001</v>
      </c>
      <c r="H1387" s="3">
        <f t="shared" si="30"/>
        <v>0.43999999999999773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13259.01</v>
      </c>
      <c r="D1390" s="2">
        <f>BILANCA!E387</f>
        <v>4043.52</v>
      </c>
      <c r="E1390" s="2">
        <v>0</v>
      </c>
      <c r="F1390" s="2">
        <v>0</v>
      </c>
      <c r="G1390" s="3">
        <f t="shared" ref="G1390:G1399" si="31">B1390/1000*C1390+B1390/500*D1390</f>
        <v>8111.4990000000007</v>
      </c>
      <c r="H1390" s="3">
        <f t="shared" ref="H1390:H1399" si="32">ABS(C1390-ROUND(C1390,0))+ABS(D1390-ROUND(D1390,0))</f>
        <v>0.49000000000023647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2802369.4499999997</v>
      </c>
      <c r="D1510" s="2">
        <f>'RAS-funkcijski'!E114</f>
        <v>3753981.01</v>
      </c>
      <c r="E1510" s="2">
        <v>0</v>
      </c>
      <c r="F1510" s="2">
        <v>0</v>
      </c>
      <c r="G1510" s="3">
        <f t="shared" si="24"/>
        <v>1134136.4616999999</v>
      </c>
      <c r="H1510" s="3">
        <f t="shared" si="33"/>
        <v>0.45999999949708581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2670761.86</v>
      </c>
      <c r="D1511" s="2">
        <f>'RAS-funkcijski'!E115</f>
        <v>3611055.52</v>
      </c>
      <c r="E1511" s="2">
        <v>0</v>
      </c>
      <c r="F1511" s="2">
        <v>0</v>
      </c>
      <c r="G1511" s="3">
        <f t="shared" si="24"/>
        <v>1098108.8919000002</v>
      </c>
      <c r="H1511" s="3">
        <f t="shared" si="33"/>
        <v>0.62000000011175871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2670761.86</v>
      </c>
      <c r="D1512" s="2">
        <f>'RAS-funkcijski'!E116</f>
        <v>3611055.52</v>
      </c>
      <c r="E1512" s="2">
        <v>0</v>
      </c>
      <c r="F1512" s="2">
        <v>0</v>
      </c>
      <c r="G1512" s="3">
        <f t="shared" si="24"/>
        <v>1108001.7648</v>
      </c>
      <c r="H1512" s="3">
        <f t="shared" si="33"/>
        <v>0.62000000011175871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131607.59</v>
      </c>
      <c r="D1522" s="2">
        <f>'RAS-funkcijski'!E126</f>
        <v>142925.49</v>
      </c>
      <c r="E1522" s="2">
        <v>0</v>
      </c>
      <c r="F1522" s="2">
        <v>0</v>
      </c>
      <c r="G1522" s="3">
        <f t="shared" si="24"/>
        <v>50929.945539999993</v>
      </c>
      <c r="H1522" s="3">
        <f t="shared" si="33"/>
        <v>0.89999999999417923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2802369.4499999997</v>
      </c>
      <c r="D1537" s="14">
        <f>'RAS-funkcijski'!E141</f>
        <v>3753981.01</v>
      </c>
      <c r="E1537" s="14">
        <v>0</v>
      </c>
      <c r="F1537" s="14">
        <v>0</v>
      </c>
      <c r="G1537" s="15">
        <f t="shared" si="24"/>
        <v>1412515.41139</v>
      </c>
      <c r="H1537" s="15">
        <f t="shared" si="33"/>
        <v>0.45999999949708581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59247.7</v>
      </c>
      <c r="E1538" s="7">
        <v>0</v>
      </c>
      <c r="F1538" s="7">
        <v>0</v>
      </c>
      <c r="G1538" s="8">
        <f t="shared" si="24"/>
        <v>118.4954</v>
      </c>
      <c r="H1538" s="8">
        <f t="shared" si="33"/>
        <v>0.30000000000291038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24"/>
        <v>0</v>
      </c>
      <c r="H1539" s="3">
        <f t="shared" si="3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24"/>
        <v>0</v>
      </c>
      <c r="H1540" s="3">
        <f t="shared" si="3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24"/>
        <v>0</v>
      </c>
      <c r="H1542" s="3">
        <f t="shared" si="33"/>
        <v>0</v>
      </c>
      <c r="I1542" s="11">
        <f t="shared" si="3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59247.7</v>
      </c>
      <c r="E1555" s="2">
        <v>0</v>
      </c>
      <c r="F1555" s="2">
        <v>0</v>
      </c>
      <c r="G1555" s="3">
        <f t="shared" si="24"/>
        <v>2132.9171999999999</v>
      </c>
      <c r="H1555" s="3">
        <f t="shared" si="33"/>
        <v>0.30000000000291038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59247.7</v>
      </c>
      <c r="E1556" s="2">
        <v>0</v>
      </c>
      <c r="F1556" s="2">
        <v>0</v>
      </c>
      <c r="G1556" s="3">
        <f t="shared" si="24"/>
        <v>2251.4125999999997</v>
      </c>
      <c r="H1556" s="3">
        <f t="shared" si="33"/>
        <v>0.30000000000291038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59247.7</v>
      </c>
      <c r="E1558" s="2">
        <v>0</v>
      </c>
      <c r="F1558" s="2">
        <v>0</v>
      </c>
      <c r="G1558" s="3">
        <f t="shared" si="24"/>
        <v>2488.4034000000001</v>
      </c>
      <c r="H1558" s="3">
        <f t="shared" si="33"/>
        <v>0.30000000000291038</v>
      </c>
      <c r="I1558" s="11">
        <f t="shared" si="36"/>
        <v>746.52102000724221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23214.91</v>
      </c>
      <c r="D1582" s="7"/>
      <c r="E1582" s="7">
        <v>0</v>
      </c>
      <c r="F1582" s="7">
        <v>0</v>
      </c>
      <c r="G1582" s="8">
        <f t="shared" ref="G1582:G1686" si="38">B1582/1000*C1582</f>
        <v>23.21491</v>
      </c>
      <c r="H1582" s="8">
        <f t="shared" ref="H1582:H1686" si="39">ABS(C1582-ROUND(C1582,0))</f>
        <v>9.0000000000145519E-2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3821057.28</v>
      </c>
      <c r="D1583" s="2">
        <v>0</v>
      </c>
      <c r="E1583" s="2">
        <v>0</v>
      </c>
      <c r="F1583" s="2">
        <v>0</v>
      </c>
      <c r="G1583" s="3">
        <f t="shared" si="38"/>
        <v>7642.11456</v>
      </c>
      <c r="H1583" s="3">
        <f t="shared" si="39"/>
        <v>0.27999999979510903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3740335.78</v>
      </c>
      <c r="D1585" s="2">
        <v>0</v>
      </c>
      <c r="E1585" s="2">
        <v>0</v>
      </c>
      <c r="F1585" s="2">
        <v>0</v>
      </c>
      <c r="G1585" s="3">
        <f t="shared" si="38"/>
        <v>14961.34312</v>
      </c>
      <c r="H1585" s="3">
        <f t="shared" si="39"/>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3199539.99</v>
      </c>
      <c r="D1586" s="2">
        <v>0</v>
      </c>
      <c r="E1586" s="2">
        <v>0</v>
      </c>
      <c r="F1586" s="2">
        <v>0</v>
      </c>
      <c r="G1586" s="3">
        <f t="shared" si="38"/>
        <v>15997.699950000002</v>
      </c>
      <c r="H1586" s="3">
        <f t="shared" si="39"/>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512525.79</v>
      </c>
      <c r="D1587" s="2">
        <v>0</v>
      </c>
      <c r="E1587" s="2">
        <v>0</v>
      </c>
      <c r="F1587" s="2">
        <v>0</v>
      </c>
      <c r="G1587" s="3">
        <f t="shared" si="38"/>
        <v>3075.1547399999999</v>
      </c>
      <c r="H1587" s="3">
        <f t="shared" si="39"/>
        <v>0.21000000002095476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2041.05</v>
      </c>
      <c r="D1588" s="2">
        <v>0</v>
      </c>
      <c r="E1588" s="2">
        <v>0</v>
      </c>
      <c r="F1588" s="2">
        <v>0</v>
      </c>
      <c r="G1588" s="3">
        <f t="shared" si="38"/>
        <v>14.28735</v>
      </c>
      <c r="H1588" s="3">
        <f t="shared" si="39"/>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21920.92</v>
      </c>
      <c r="D1591" s="2">
        <v>0</v>
      </c>
      <c r="E1591" s="2">
        <v>0</v>
      </c>
      <c r="F1591" s="2">
        <v>0</v>
      </c>
      <c r="G1591" s="3">
        <f t="shared" si="38"/>
        <v>219.20919999999998</v>
      </c>
      <c r="H1591" s="3">
        <f t="shared" si="39"/>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4308.03</v>
      </c>
      <c r="D1593" s="2">
        <v>0</v>
      </c>
      <c r="E1593" s="2">
        <v>0</v>
      </c>
      <c r="F1593" s="2">
        <v>0</v>
      </c>
      <c r="G1593" s="3">
        <f t="shared" si="38"/>
        <v>51.696359999999999</v>
      </c>
      <c r="H1593" s="3">
        <f t="shared" si="39"/>
        <v>2.9999999999745341E-2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68894.33</v>
      </c>
      <c r="D1594" s="2">
        <v>0</v>
      </c>
      <c r="E1594" s="2">
        <v>0</v>
      </c>
      <c r="F1594" s="2">
        <v>0</v>
      </c>
      <c r="G1594" s="3">
        <f t="shared" si="38"/>
        <v>895.62628999999993</v>
      </c>
      <c r="H1594" s="3">
        <f t="shared" si="39"/>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11827.17</v>
      </c>
      <c r="D1601" s="2">
        <v>0</v>
      </c>
      <c r="E1601" s="2">
        <v>0</v>
      </c>
      <c r="F1601" s="2">
        <v>0</v>
      </c>
      <c r="G1601" s="3">
        <f>B1601/1000*C1601</f>
        <v>236.54340000000002</v>
      </c>
      <c r="H1601" s="3">
        <f>ABS(C1601-ROUND(C1601,0))</f>
        <v>0.17000000000007276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3582018.48</v>
      </c>
      <c r="D1602" s="2">
        <v>0</v>
      </c>
      <c r="E1602" s="2">
        <v>0</v>
      </c>
      <c r="F1602" s="2">
        <v>0</v>
      </c>
      <c r="G1602" s="3">
        <f t="shared" si="38"/>
        <v>75222.388080000004</v>
      </c>
      <c r="H1602" s="3">
        <f t="shared" si="39"/>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3501296.98</v>
      </c>
      <c r="D1604" s="2">
        <v>0</v>
      </c>
      <c r="E1604" s="2">
        <v>0</v>
      </c>
      <c r="F1604" s="2">
        <v>0</v>
      </c>
      <c r="G1604" s="3">
        <f t="shared" si="38"/>
        <v>80529.830539999995</v>
      </c>
      <c r="H1604" s="3">
        <f t="shared" si="39"/>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2953864.29</v>
      </c>
      <c r="D1605" s="2">
        <v>0</v>
      </c>
      <c r="E1605" s="2">
        <v>0</v>
      </c>
      <c r="F1605" s="2">
        <v>0</v>
      </c>
      <c r="G1605" s="3">
        <f t="shared" si="38"/>
        <v>70892.742960000003</v>
      </c>
      <c r="H1605" s="3">
        <f t="shared" si="39"/>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519912.93</v>
      </c>
      <c r="D1606" s="2">
        <v>0</v>
      </c>
      <c r="E1606" s="2">
        <v>0</v>
      </c>
      <c r="F1606" s="2">
        <v>0</v>
      </c>
      <c r="G1606" s="3">
        <f t="shared" si="38"/>
        <v>12997.823250000001</v>
      </c>
      <c r="H1606" s="3">
        <f t="shared" si="39"/>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2092.61</v>
      </c>
      <c r="D1607" s="2">
        <v>0</v>
      </c>
      <c r="E1607" s="2">
        <v>0</v>
      </c>
      <c r="F1607" s="2">
        <v>0</v>
      </c>
      <c r="G1607" s="3">
        <f t="shared" si="38"/>
        <v>54.407859999999999</v>
      </c>
      <c r="H1607" s="3">
        <f t="shared" si="39"/>
        <v>0.38999999999987267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20912.63</v>
      </c>
      <c r="D1610" s="2">
        <v>0</v>
      </c>
      <c r="E1610" s="2">
        <v>0</v>
      </c>
      <c r="F1610" s="2">
        <v>0</v>
      </c>
      <c r="G1610" s="3">
        <f t="shared" si="38"/>
        <v>606.46627000000001</v>
      </c>
      <c r="H1610" s="3">
        <f t="shared" si="39"/>
        <v>0.36999999999898137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4514.5200000000004</v>
      </c>
      <c r="D1612" s="2">
        <v>0</v>
      </c>
      <c r="E1612" s="2">
        <v>0</v>
      </c>
      <c r="F1612" s="2">
        <v>0</v>
      </c>
      <c r="G1612" s="3">
        <f t="shared" si="38"/>
        <v>139.95012000000003</v>
      </c>
      <c r="H1612" s="3">
        <f t="shared" si="39"/>
        <v>0.47999999999956344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68894.33</v>
      </c>
      <c r="D1613" s="2">
        <v>0</v>
      </c>
      <c r="E1613" s="2">
        <v>0</v>
      </c>
      <c r="F1613" s="2">
        <v>0</v>
      </c>
      <c r="G1613" s="3">
        <f t="shared" si="38"/>
        <v>2204.6185599999999</v>
      </c>
      <c r="H1613" s="3">
        <f t="shared" si="39"/>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11827.17</v>
      </c>
      <c r="D1620" s="2">
        <v>0</v>
      </c>
      <c r="E1620" s="2">
        <v>0</v>
      </c>
      <c r="F1620" s="2">
        <v>0</v>
      </c>
      <c r="G1620" s="3">
        <f>B1620/1000*C1620</f>
        <v>461.25963000000002</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262253.70999999996</v>
      </c>
      <c r="D1621" s="2">
        <v>0</v>
      </c>
      <c r="E1621" s="2">
        <v>0</v>
      </c>
      <c r="F1621" s="2">
        <v>0</v>
      </c>
      <c r="G1621" s="3">
        <f t="shared" si="38"/>
        <v>10490.148399999998</v>
      </c>
      <c r="H1621" s="3">
        <f t="shared" si="39"/>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262253.71000000002</v>
      </c>
      <c r="D1681" s="2">
        <v>0</v>
      </c>
      <c r="E1681" s="2">
        <v>0</v>
      </c>
      <c r="F1681" s="2">
        <v>0</v>
      </c>
      <c r="G1681" s="3">
        <f t="shared" si="38"/>
        <v>26225.371000000003</v>
      </c>
      <c r="H1681" s="3">
        <f t="shared" si="39"/>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262253.71000000002</v>
      </c>
      <c r="D1683" s="2">
        <v>0</v>
      </c>
      <c r="E1683" s="2">
        <v>0</v>
      </c>
      <c r="F1683" s="2">
        <v>0</v>
      </c>
      <c r="G1683" s="3">
        <f t="shared" si="38"/>
        <v>26749.878420000001</v>
      </c>
      <c r="H1683" s="3">
        <f t="shared" si="39"/>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2"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26112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2804840.87</v>
      </c>
      <c r="I17" s="275">
        <f>'PR-RAS'!E6</f>
        <v>3495177.46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2785617.44</v>
      </c>
      <c r="I18" s="275">
        <f>'PR-RAS'!E152</f>
        <v>3685086.6799999997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19397.54000000039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239599.5699999998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2420109.8299999996</v>
      </c>
      <c r="I22" s="275">
        <f>BILANCA!E7</f>
        <v>2434193.92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56817.049999999996</v>
      </c>
      <c r="I23" s="275">
        <f>BILANCA!E69</f>
        <v>28230.73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23214.91</v>
      </c>
      <c r="I24" s="275">
        <f>BILANCA!E177</f>
        <v>262253.71000000002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2453711.9700000002</v>
      </c>
      <c r="I25" s="275">
        <f>BILANCA!E251</f>
        <v>2200170.94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2802369.4499999997</v>
      </c>
      <c r="I30" s="275">
        <f>'RAS-funkcijski'!E114</f>
        <v>3753981.01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2802369.4499999997</v>
      </c>
      <c r="I31" s="275">
        <f>'RAS-funkcijski'!E141</f>
        <v>3753981.01</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59247.7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59247.7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23214.91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262253.70999999996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262253.71000000002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0"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2804840.87</v>
      </c>
      <c r="E6" s="60">
        <f>E7+E43+E49+E82+E106+E125+E134+E140</f>
        <v>3495177.46</v>
      </c>
      <c r="F6" s="45">
        <f t="shared" ref="F6:F132" si="0">IF(D6&lt;&gt;0,IF(E6/D6&gt;=100,"&gt;&gt;100",E6/D6*100),"-")</f>
        <v>124.61232640267394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20468.8</v>
      </c>
      <c r="E49" s="60">
        <f>E50+E53+E58+E61+E64+E68+E71+E74+E77</f>
        <v>16361.4</v>
      </c>
      <c r="F49" s="45">
        <f t="shared" si="0"/>
        <v>79.933361994840936</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SUM(D69:D70)</f>
        <v>20468.8</v>
      </c>
      <c r="E68" s="60">
        <f>SUM(E69:E70)</f>
        <v>16361.4</v>
      </c>
      <c r="F68" s="45">
        <f t="shared" si="0"/>
        <v>79.933361994840936</v>
      </c>
    </row>
    <row r="69" spans="1:6" ht="12.75" customHeight="1" x14ac:dyDescent="0.2">
      <c r="A69" s="63" t="s">
        <v>141</v>
      </c>
      <c r="B69" s="64" t="s">
        <v>142</v>
      </c>
      <c r="C69" s="247" t="s">
        <v>141</v>
      </c>
      <c r="D69" s="194">
        <v>20468.8</v>
      </c>
      <c r="E69" s="194">
        <v>16361.4</v>
      </c>
      <c r="F69" s="45">
        <f t="shared" si="0"/>
        <v>79.933361994840936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0.08</v>
      </c>
      <c r="E82" s="60">
        <f>E83+E91+E98</f>
        <v>0.03</v>
      </c>
      <c r="F82" s="45">
        <f t="shared" si="0"/>
        <v>37.5</v>
      </c>
    </row>
    <row r="83" spans="1:6" ht="12.75" customHeight="1" x14ac:dyDescent="0.2">
      <c r="A83" s="63">
        <v>641</v>
      </c>
      <c r="B83" s="64" t="s">
        <v>169</v>
      </c>
      <c r="C83" s="247" t="s">
        <v>170</v>
      </c>
      <c r="D83" s="60">
        <f>SUM(D84:D90)</f>
        <v>0.08</v>
      </c>
      <c r="E83" s="60">
        <f>SUM(E84:E90)</f>
        <v>0.03</v>
      </c>
      <c r="F83" s="45">
        <f t="shared" si="0"/>
        <v>37.5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0.08</v>
      </c>
      <c r="E85" s="194">
        <v>0.03</v>
      </c>
      <c r="F85" s="45">
        <f t="shared" si="0"/>
        <v>37.5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624212.27</v>
      </c>
      <c r="E106" s="60">
        <f>E107+E112+E120+E124</f>
        <v>48977.599999999999</v>
      </c>
      <c r="F106" s="45">
        <f t="shared" si="0"/>
        <v>7.8463052320326865</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624212.27</v>
      </c>
      <c r="E112" s="60">
        <f>SUM(E113:E119)</f>
        <v>48977.599999999999</v>
      </c>
      <c r="F112" s="45">
        <f t="shared" si="0"/>
        <v>7.8463052320326865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624212.27</v>
      </c>
      <c r="E117" s="194">
        <v>48977.599999999999</v>
      </c>
      <c r="F117" s="45">
        <f t="shared" si="0"/>
        <v>7.8463052320326865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D126+D129</f>
        <v>5343.0599999999995</v>
      </c>
      <c r="E125" s="60">
        <f>E126+E129</f>
        <v>3767.72</v>
      </c>
      <c r="F125" s="45">
        <f t="shared" si="0"/>
        <v>70.516146178407141</v>
      </c>
    </row>
    <row r="126" spans="1:6" ht="12.75" customHeight="1" x14ac:dyDescent="0.2">
      <c r="A126" s="63">
        <v>661</v>
      </c>
      <c r="B126" s="65" t="s">
        <v>255</v>
      </c>
      <c r="C126" s="247" t="s">
        <v>256</v>
      </c>
      <c r="D126" s="60">
        <f>SUM(D127:D128)</f>
        <v>4080.06</v>
      </c>
      <c r="E126" s="60">
        <f>SUM(E127:E128)</f>
        <v>3117.72</v>
      </c>
      <c r="F126" s="45">
        <f t="shared" si="0"/>
        <v>76.413582153203635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4080.06</v>
      </c>
      <c r="E128" s="194">
        <v>3117.72</v>
      </c>
      <c r="F128" s="45">
        <f t="shared" si="0"/>
        <v>76.413582153203635</v>
      </c>
    </row>
    <row r="129" spans="1:6" ht="36" x14ac:dyDescent="0.2">
      <c r="A129" s="63">
        <v>663</v>
      </c>
      <c r="B129" s="182" t="s">
        <v>261</v>
      </c>
      <c r="C129" s="247" t="s">
        <v>262</v>
      </c>
      <c r="D129" s="60">
        <f>SUM(D130:D133)</f>
        <v>1263</v>
      </c>
      <c r="E129" s="60">
        <f>SUM(E130:E133)</f>
        <v>650</v>
      </c>
      <c r="F129" s="45">
        <f t="shared" si="0"/>
        <v>51.464766429136979</v>
      </c>
    </row>
    <row r="130" spans="1:6" ht="12.75" customHeight="1" x14ac:dyDescent="0.2">
      <c r="A130" s="63">
        <v>6631</v>
      </c>
      <c r="B130" s="65" t="s">
        <v>263</v>
      </c>
      <c r="C130" s="247" t="s">
        <v>264</v>
      </c>
      <c r="D130" s="194">
        <v>1263</v>
      </c>
      <c r="E130" s="194">
        <v>300</v>
      </c>
      <c r="F130" s="45">
        <f t="shared" si="0"/>
        <v>23.75296912114014</v>
      </c>
    </row>
    <row r="131" spans="1:6" ht="12.75" customHeight="1" x14ac:dyDescent="0.2">
      <c r="A131" s="63">
        <v>6632</v>
      </c>
      <c r="B131" s="182" t="s">
        <v>265</v>
      </c>
      <c r="C131" s="247" t="s">
        <v>266</v>
      </c>
      <c r="D131" s="194">
        <v>0</v>
      </c>
      <c r="E131" s="194">
        <v>350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2154816.66</v>
      </c>
      <c r="E134" s="60">
        <f>E135+E139</f>
        <v>3426070.71</v>
      </c>
      <c r="F134" s="45">
        <f t="shared" ref="F134:F229" si="1">IF(D134&lt;&gt;0,IF(E134/D134&gt;=100,"&gt;&gt;100",E134/D134*100),"-")</f>
        <v>158.99592636340577</v>
      </c>
    </row>
    <row r="135" spans="1:6" ht="24" x14ac:dyDescent="0.2">
      <c r="A135" s="63">
        <v>671</v>
      </c>
      <c r="B135" s="182" t="s">
        <v>273</v>
      </c>
      <c r="C135" s="247" t="s">
        <v>274</v>
      </c>
      <c r="D135" s="60">
        <f>SUM(D136:D138)</f>
        <v>2154816.66</v>
      </c>
      <c r="E135" s="60">
        <f>SUM(E136:E138)</f>
        <v>3426070.71</v>
      </c>
      <c r="F135" s="45">
        <f t="shared" si="1"/>
        <v>158.99592636340577</v>
      </c>
    </row>
    <row r="136" spans="1:6" ht="12.75" customHeight="1" x14ac:dyDescent="0.2">
      <c r="A136" s="63">
        <v>6711</v>
      </c>
      <c r="B136" s="65" t="s">
        <v>275</v>
      </c>
      <c r="C136" s="247" t="s">
        <v>276</v>
      </c>
      <c r="D136" s="194">
        <v>2144567.83</v>
      </c>
      <c r="E136" s="194">
        <v>3374031.32</v>
      </c>
      <c r="F136" s="45">
        <f t="shared" si="1"/>
        <v>157.3291957848682</v>
      </c>
    </row>
    <row r="137" spans="1:6" ht="24" x14ac:dyDescent="0.2">
      <c r="A137" s="63">
        <v>6712</v>
      </c>
      <c r="B137" s="182" t="s">
        <v>277</v>
      </c>
      <c r="C137" s="247" t="s">
        <v>278</v>
      </c>
      <c r="D137" s="194">
        <v>10248.83</v>
      </c>
      <c r="E137" s="194">
        <v>52039.39</v>
      </c>
      <c r="F137" s="45">
        <f t="shared" si="1"/>
        <v>507.75932472291959</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2785617.44</v>
      </c>
      <c r="E152" s="60">
        <f>E153+E164+E202+E221+E230+E262+E273</f>
        <v>3685086.6799999997</v>
      </c>
      <c r="F152" s="45">
        <f t="shared" si="1"/>
        <v>132.28976194232902</v>
      </c>
    </row>
    <row r="153" spans="1:6" ht="12.75" customHeight="1" x14ac:dyDescent="0.2">
      <c r="A153" s="63">
        <v>31</v>
      </c>
      <c r="B153" s="64" t="s">
        <v>308</v>
      </c>
      <c r="C153" s="247" t="s">
        <v>309</v>
      </c>
      <c r="D153" s="60">
        <f>D154+D159+D160</f>
        <v>2293676.77</v>
      </c>
      <c r="E153" s="60">
        <f>E154+E159+E160</f>
        <v>3148943.2399999998</v>
      </c>
      <c r="F153" s="45">
        <f t="shared" si="1"/>
        <v>137.28801203318633</v>
      </c>
    </row>
    <row r="154" spans="1:6" ht="12.75" customHeight="1" x14ac:dyDescent="0.2">
      <c r="A154" s="63">
        <v>311</v>
      </c>
      <c r="B154" s="64" t="s">
        <v>310</v>
      </c>
      <c r="C154" s="247" t="s">
        <v>311</v>
      </c>
      <c r="D154" s="60">
        <f>SUM(D155:D158)</f>
        <v>1908905.07</v>
      </c>
      <c r="E154" s="60">
        <f>SUM(E155:E158)</f>
        <v>2635878.06</v>
      </c>
      <c r="F154" s="45">
        <f t="shared" si="1"/>
        <v>138.0832447576872</v>
      </c>
    </row>
    <row r="155" spans="1:6" ht="12.75" customHeight="1" x14ac:dyDescent="0.2">
      <c r="A155" s="63">
        <v>3111</v>
      </c>
      <c r="B155" s="64" t="s">
        <v>312</v>
      </c>
      <c r="C155" s="247" t="s">
        <v>313</v>
      </c>
      <c r="D155" s="194">
        <v>1864756.75</v>
      </c>
      <c r="E155" s="194">
        <v>2605987.67</v>
      </c>
      <c r="F155" s="45">
        <f t="shared" si="1"/>
        <v>139.74946973646831</v>
      </c>
    </row>
    <row r="156" spans="1:6" ht="12.75" customHeight="1" x14ac:dyDescent="0.2">
      <c r="A156" s="63">
        <v>3112</v>
      </c>
      <c r="B156" s="64" t="s">
        <v>314</v>
      </c>
      <c r="C156" s="247" t="s">
        <v>315</v>
      </c>
      <c r="D156" s="194">
        <v>0</v>
      </c>
      <c r="E156" s="194">
        <v>0</v>
      </c>
      <c r="F156" s="45" t="str">
        <f t="shared" si="1"/>
        <v>-</v>
      </c>
    </row>
    <row r="157" spans="1:6" ht="12.75" customHeight="1" x14ac:dyDescent="0.2">
      <c r="A157" s="63">
        <v>3113</v>
      </c>
      <c r="B157" s="65" t="s">
        <v>316</v>
      </c>
      <c r="C157" s="247" t="s">
        <v>317</v>
      </c>
      <c r="D157" s="194">
        <v>44148.32</v>
      </c>
      <c r="E157" s="194">
        <v>29890.39</v>
      </c>
      <c r="F157" s="45">
        <f t="shared" si="1"/>
        <v>67.704478902028427</v>
      </c>
    </row>
    <row r="158" spans="1:6" ht="12.75" customHeight="1" x14ac:dyDescent="0.2">
      <c r="A158" s="63">
        <v>3114</v>
      </c>
      <c r="B158" s="65" t="s">
        <v>318</v>
      </c>
      <c r="C158" s="247" t="s">
        <v>319</v>
      </c>
      <c r="D158" s="194">
        <v>0</v>
      </c>
      <c r="E158" s="194">
        <v>0</v>
      </c>
      <c r="F158" s="45" t="str">
        <f t="shared" si="1"/>
        <v>-</v>
      </c>
    </row>
    <row r="159" spans="1:6" ht="12.75" customHeight="1" x14ac:dyDescent="0.2">
      <c r="A159" s="63">
        <v>312</v>
      </c>
      <c r="B159" s="65" t="s">
        <v>320</v>
      </c>
      <c r="C159" s="247" t="s">
        <v>321</v>
      </c>
      <c r="D159" s="194">
        <v>105935.7</v>
      </c>
      <c r="E159" s="194">
        <v>113134.36</v>
      </c>
      <c r="F159" s="45">
        <f t="shared" si="1"/>
        <v>106.79531074038309</v>
      </c>
    </row>
    <row r="160" spans="1:6" ht="12.75" customHeight="1" x14ac:dyDescent="0.2">
      <c r="A160" s="63">
        <v>313</v>
      </c>
      <c r="B160" s="65" t="s">
        <v>322</v>
      </c>
      <c r="C160" s="247" t="s">
        <v>323</v>
      </c>
      <c r="D160" s="60">
        <f>SUM(D161:D163)</f>
        <v>278836</v>
      </c>
      <c r="E160" s="60">
        <f>SUM(E161:E163)</f>
        <v>399930.82</v>
      </c>
      <c r="F160" s="45">
        <f t="shared" si="1"/>
        <v>143.42868926537463</v>
      </c>
    </row>
    <row r="161" spans="1:6" ht="12.75" customHeight="1" x14ac:dyDescent="0.2">
      <c r="A161" s="63">
        <v>3131</v>
      </c>
      <c r="B161" s="65" t="s">
        <v>324</v>
      </c>
      <c r="C161" s="247" t="s">
        <v>325</v>
      </c>
      <c r="D161" s="194">
        <v>0</v>
      </c>
      <c r="E161" s="194">
        <v>0</v>
      </c>
      <c r="F161" s="45" t="str">
        <f t="shared" si="1"/>
        <v>-</v>
      </c>
    </row>
    <row r="162" spans="1:6" ht="12.75" customHeight="1" x14ac:dyDescent="0.2">
      <c r="A162" s="63">
        <v>3132</v>
      </c>
      <c r="B162" s="65" t="s">
        <v>326</v>
      </c>
      <c r="C162" s="247" t="s">
        <v>327</v>
      </c>
      <c r="D162" s="194">
        <v>278836</v>
      </c>
      <c r="E162" s="194">
        <v>399930.82</v>
      </c>
      <c r="F162" s="45">
        <f t="shared" si="1"/>
        <v>143.42868926537463</v>
      </c>
    </row>
    <row r="163" spans="1:6" ht="12.75" customHeight="1" x14ac:dyDescent="0.2">
      <c r="A163" s="63">
        <v>3133</v>
      </c>
      <c r="B163" s="64" t="s">
        <v>328</v>
      </c>
      <c r="C163" s="247" t="s">
        <v>329</v>
      </c>
      <c r="D163" s="194">
        <v>0</v>
      </c>
      <c r="E163" s="194">
        <v>0</v>
      </c>
      <c r="F163" s="45" t="str">
        <f t="shared" si="1"/>
        <v>-</v>
      </c>
    </row>
    <row r="164" spans="1:6" ht="12.75" customHeight="1" x14ac:dyDescent="0.2">
      <c r="A164" s="70">
        <v>32</v>
      </c>
      <c r="B164" s="65" t="s">
        <v>330</v>
      </c>
      <c r="C164" s="247" t="s">
        <v>331</v>
      </c>
      <c r="D164" s="60">
        <f>D165+D170+D178+D188+D189+D194</f>
        <v>456597.09</v>
      </c>
      <c r="E164" s="60">
        <f>E165+E170+E178+E188+E189+E194</f>
        <v>512181.47000000009</v>
      </c>
      <c r="F164" s="45">
        <f t="shared" si="1"/>
        <v>112.17361678761466</v>
      </c>
    </row>
    <row r="165" spans="1:6" ht="12.75" customHeight="1" x14ac:dyDescent="0.2">
      <c r="A165" s="63">
        <v>321</v>
      </c>
      <c r="B165" s="64" t="s">
        <v>332</v>
      </c>
      <c r="C165" s="247" t="s">
        <v>333</v>
      </c>
      <c r="D165" s="60">
        <f>SUM(D166:D169)</f>
        <v>82475.02</v>
      </c>
      <c r="E165" s="60">
        <f>SUM(E166:E169)</f>
        <v>93155.139999999985</v>
      </c>
      <c r="F165" s="45">
        <f t="shared" si="1"/>
        <v>112.94952095798216</v>
      </c>
    </row>
    <row r="166" spans="1:6" ht="12.75" customHeight="1" x14ac:dyDescent="0.2">
      <c r="A166" s="63">
        <v>3211</v>
      </c>
      <c r="B166" s="64" t="s">
        <v>334</v>
      </c>
      <c r="C166" s="247" t="s">
        <v>335</v>
      </c>
      <c r="D166" s="194">
        <v>2404.11</v>
      </c>
      <c r="E166" s="194">
        <v>2374.09</v>
      </c>
      <c r="F166" s="45">
        <f t="shared" si="1"/>
        <v>98.751305056756962</v>
      </c>
    </row>
    <row r="167" spans="1:6" ht="12.75" customHeight="1" x14ac:dyDescent="0.2">
      <c r="A167" s="63">
        <v>3212</v>
      </c>
      <c r="B167" s="64" t="s">
        <v>336</v>
      </c>
      <c r="C167" s="247" t="s">
        <v>337</v>
      </c>
      <c r="D167" s="194">
        <v>68575.740000000005</v>
      </c>
      <c r="E167" s="194">
        <v>79340.479999999996</v>
      </c>
      <c r="F167" s="45">
        <f t="shared" si="1"/>
        <v>115.6975921805583</v>
      </c>
    </row>
    <row r="168" spans="1:6" ht="12.75" customHeight="1" x14ac:dyDescent="0.2">
      <c r="A168" s="63">
        <v>3213</v>
      </c>
      <c r="B168" s="64" t="s">
        <v>338</v>
      </c>
      <c r="C168" s="247" t="s">
        <v>339</v>
      </c>
      <c r="D168" s="194">
        <v>10653.67</v>
      </c>
      <c r="E168" s="194">
        <v>10079.57</v>
      </c>
      <c r="F168" s="45">
        <f t="shared" si="1"/>
        <v>94.611246640828924</v>
      </c>
    </row>
    <row r="169" spans="1:6" ht="12.75" customHeight="1" x14ac:dyDescent="0.2">
      <c r="A169" s="63">
        <v>3214</v>
      </c>
      <c r="B169" s="64" t="s">
        <v>340</v>
      </c>
      <c r="C169" s="247" t="s">
        <v>341</v>
      </c>
      <c r="D169" s="194">
        <v>841.5</v>
      </c>
      <c r="E169" s="194">
        <v>1361</v>
      </c>
      <c r="F169" s="45">
        <f t="shared" si="1"/>
        <v>161.73499702911468</v>
      </c>
    </row>
    <row r="170" spans="1:6" ht="12.75" customHeight="1" x14ac:dyDescent="0.2">
      <c r="A170" s="63">
        <v>322</v>
      </c>
      <c r="B170" s="64" t="s">
        <v>342</v>
      </c>
      <c r="C170" s="247" t="s">
        <v>343</v>
      </c>
      <c r="D170" s="60">
        <f>SUM(D171:D177)</f>
        <v>270241.27999999997</v>
      </c>
      <c r="E170" s="60">
        <f>SUM(E171:E177)</f>
        <v>290107.04000000004</v>
      </c>
      <c r="F170" s="45">
        <f t="shared" si="1"/>
        <v>107.35111971050466</v>
      </c>
    </row>
    <row r="171" spans="1:6" ht="12.75" customHeight="1" x14ac:dyDescent="0.2">
      <c r="A171" s="63">
        <v>3221</v>
      </c>
      <c r="B171" s="64" t="s">
        <v>344</v>
      </c>
      <c r="C171" s="247" t="s">
        <v>345</v>
      </c>
      <c r="D171" s="194">
        <v>41831.19</v>
      </c>
      <c r="E171" s="194">
        <v>37621.78</v>
      </c>
      <c r="F171" s="45">
        <f t="shared" si="1"/>
        <v>89.937149767912402</v>
      </c>
    </row>
    <row r="172" spans="1:6" ht="12.75" customHeight="1" x14ac:dyDescent="0.2">
      <c r="A172" s="63">
        <v>3222</v>
      </c>
      <c r="B172" s="64" t="s">
        <v>346</v>
      </c>
      <c r="C172" s="247" t="s">
        <v>347</v>
      </c>
      <c r="D172" s="194">
        <v>131607.59</v>
      </c>
      <c r="E172" s="194">
        <v>142925.49</v>
      </c>
      <c r="F172" s="45">
        <f t="shared" si="1"/>
        <v>108.59973197594455</v>
      </c>
    </row>
    <row r="173" spans="1:6" ht="12.75" customHeight="1" x14ac:dyDescent="0.2">
      <c r="A173" s="63">
        <v>3223</v>
      </c>
      <c r="B173" s="65" t="s">
        <v>348</v>
      </c>
      <c r="C173" s="247" t="s">
        <v>349</v>
      </c>
      <c r="D173" s="194">
        <v>78198.95</v>
      </c>
      <c r="E173" s="194">
        <v>84131.66</v>
      </c>
      <c r="F173" s="45">
        <f t="shared" si="1"/>
        <v>107.58668754503738</v>
      </c>
    </row>
    <row r="174" spans="1:6" ht="12.75" customHeight="1" x14ac:dyDescent="0.2">
      <c r="A174" s="63">
        <v>3224</v>
      </c>
      <c r="B174" s="65" t="s">
        <v>350</v>
      </c>
      <c r="C174" s="247" t="s">
        <v>351</v>
      </c>
      <c r="D174" s="194">
        <v>4227.37</v>
      </c>
      <c r="E174" s="194">
        <v>3290.53</v>
      </c>
      <c r="F174" s="45">
        <f t="shared" si="1"/>
        <v>77.838703496500187</v>
      </c>
    </row>
    <row r="175" spans="1:6" ht="12.75" customHeight="1" x14ac:dyDescent="0.2">
      <c r="A175" s="63">
        <v>3225</v>
      </c>
      <c r="B175" s="65" t="s">
        <v>352</v>
      </c>
      <c r="C175" s="247" t="s">
        <v>353</v>
      </c>
      <c r="D175" s="194">
        <v>8522.7099999999991</v>
      </c>
      <c r="E175" s="194">
        <v>15749.2</v>
      </c>
      <c r="F175" s="45">
        <f t="shared" si="1"/>
        <v>184.79098784306873</v>
      </c>
    </row>
    <row r="176" spans="1:6" ht="12.75" customHeight="1" x14ac:dyDescent="0.2">
      <c r="A176" s="63">
        <v>3226</v>
      </c>
      <c r="B176" s="65" t="s">
        <v>354</v>
      </c>
      <c r="C176" s="247" t="s">
        <v>355</v>
      </c>
      <c r="D176" s="194">
        <v>0</v>
      </c>
      <c r="E176" s="194">
        <v>0</v>
      </c>
      <c r="F176" s="45" t="str">
        <f t="shared" si="1"/>
        <v>-</v>
      </c>
    </row>
    <row r="177" spans="1:6" ht="12.75" customHeight="1" x14ac:dyDescent="0.2">
      <c r="A177" s="63">
        <v>3227</v>
      </c>
      <c r="B177" s="65" t="s">
        <v>356</v>
      </c>
      <c r="C177" s="247" t="s">
        <v>357</v>
      </c>
      <c r="D177" s="194">
        <v>5853.47</v>
      </c>
      <c r="E177" s="194">
        <v>6388.38</v>
      </c>
      <c r="F177" s="45">
        <f t="shared" si="1"/>
        <v>109.13834016403945</v>
      </c>
    </row>
    <row r="178" spans="1:6" ht="12.75" customHeight="1" x14ac:dyDescent="0.2">
      <c r="A178" s="63">
        <v>323</v>
      </c>
      <c r="B178" s="65" t="s">
        <v>358</v>
      </c>
      <c r="C178" s="247" t="s">
        <v>359</v>
      </c>
      <c r="D178" s="60">
        <f>SUM(D179:D187)</f>
        <v>90447.6</v>
      </c>
      <c r="E178" s="60">
        <f>SUM(E179:E187)</f>
        <v>111780.39000000001</v>
      </c>
      <c r="F178" s="45">
        <f t="shared" si="1"/>
        <v>123.585799954891</v>
      </c>
    </row>
    <row r="179" spans="1:6" ht="12.75" customHeight="1" x14ac:dyDescent="0.2">
      <c r="A179" s="63">
        <v>3231</v>
      </c>
      <c r="B179" s="65" t="s">
        <v>360</v>
      </c>
      <c r="C179" s="247" t="s">
        <v>361</v>
      </c>
      <c r="D179" s="194">
        <v>3962.46</v>
      </c>
      <c r="E179" s="194">
        <v>3693.94</v>
      </c>
      <c r="F179" s="45">
        <f t="shared" si="1"/>
        <v>93.223401624243536</v>
      </c>
    </row>
    <row r="180" spans="1:6" ht="12.75" customHeight="1" x14ac:dyDescent="0.2">
      <c r="A180" s="63">
        <v>3232</v>
      </c>
      <c r="B180" s="65" t="s">
        <v>362</v>
      </c>
      <c r="C180" s="247" t="s">
        <v>363</v>
      </c>
      <c r="D180" s="194">
        <v>29508.65</v>
      </c>
      <c r="E180" s="194">
        <v>34876.519999999997</v>
      </c>
      <c r="F180" s="45">
        <f t="shared" si="1"/>
        <v>118.19083556855361</v>
      </c>
    </row>
    <row r="181" spans="1:6" ht="12.75" customHeight="1" x14ac:dyDescent="0.2">
      <c r="A181" s="63">
        <v>3233</v>
      </c>
      <c r="B181" s="65" t="s">
        <v>364</v>
      </c>
      <c r="C181" s="247" t="s">
        <v>365</v>
      </c>
      <c r="D181" s="194">
        <v>0</v>
      </c>
      <c r="E181" s="194">
        <v>0</v>
      </c>
      <c r="F181" s="45" t="str">
        <f t="shared" si="1"/>
        <v>-</v>
      </c>
    </row>
    <row r="182" spans="1:6" ht="12.75" customHeight="1" x14ac:dyDescent="0.2">
      <c r="A182" s="63">
        <v>3234</v>
      </c>
      <c r="B182" s="65" t="s">
        <v>366</v>
      </c>
      <c r="C182" s="247" t="s">
        <v>367</v>
      </c>
      <c r="D182" s="194">
        <v>22062.41</v>
      </c>
      <c r="E182" s="194">
        <v>26297.08</v>
      </c>
      <c r="F182" s="45">
        <f t="shared" si="1"/>
        <v>119.1940499700622</v>
      </c>
    </row>
    <row r="183" spans="1:6" ht="12.75" customHeight="1" x14ac:dyDescent="0.2">
      <c r="A183" s="63">
        <v>3235</v>
      </c>
      <c r="B183" s="64" t="s">
        <v>368</v>
      </c>
      <c r="C183" s="247" t="s">
        <v>369</v>
      </c>
      <c r="D183" s="194">
        <v>7844.38</v>
      </c>
      <c r="E183" s="194">
        <v>10005.23</v>
      </c>
      <c r="F183" s="45">
        <f t="shared" si="1"/>
        <v>127.54647276139094</v>
      </c>
    </row>
    <row r="184" spans="1:6" ht="12.75" customHeight="1" x14ac:dyDescent="0.2">
      <c r="A184" s="63">
        <v>3236</v>
      </c>
      <c r="B184" s="64" t="s">
        <v>370</v>
      </c>
      <c r="C184" s="247" t="s">
        <v>371</v>
      </c>
      <c r="D184" s="194">
        <v>12984.63</v>
      </c>
      <c r="E184" s="194">
        <v>13281.88</v>
      </c>
      <c r="F184" s="45">
        <f t="shared" si="1"/>
        <v>102.28924505357489</v>
      </c>
    </row>
    <row r="185" spans="1:6" ht="12.75" customHeight="1" x14ac:dyDescent="0.2">
      <c r="A185" s="63">
        <v>3237</v>
      </c>
      <c r="B185" s="64" t="s">
        <v>372</v>
      </c>
      <c r="C185" s="247" t="s">
        <v>373</v>
      </c>
      <c r="D185" s="194">
        <v>1746.49</v>
      </c>
      <c r="E185" s="194">
        <v>1286.27</v>
      </c>
      <c r="F185" s="45">
        <f t="shared" si="1"/>
        <v>73.648861430640892</v>
      </c>
    </row>
    <row r="186" spans="1:6" ht="12.75" customHeight="1" x14ac:dyDescent="0.2">
      <c r="A186" s="63">
        <v>3238</v>
      </c>
      <c r="B186" s="64" t="s">
        <v>374</v>
      </c>
      <c r="C186" s="247" t="s">
        <v>375</v>
      </c>
      <c r="D186" s="194">
        <v>9198.76</v>
      </c>
      <c r="E186" s="194">
        <v>10631.75</v>
      </c>
      <c r="F186" s="45">
        <f t="shared" si="1"/>
        <v>115.5780779148494</v>
      </c>
    </row>
    <row r="187" spans="1:6" ht="12.75" customHeight="1" x14ac:dyDescent="0.2">
      <c r="A187" s="63">
        <v>3239</v>
      </c>
      <c r="B187" s="64" t="s">
        <v>376</v>
      </c>
      <c r="C187" s="247" t="s">
        <v>377</v>
      </c>
      <c r="D187" s="194">
        <v>3139.82</v>
      </c>
      <c r="E187" s="194">
        <v>11707.72</v>
      </c>
      <c r="F187" s="45">
        <f t="shared" si="1"/>
        <v>372.87870005286925</v>
      </c>
    </row>
    <row r="188" spans="1:6" ht="12.75" customHeight="1" x14ac:dyDescent="0.2">
      <c r="A188" s="63">
        <v>324</v>
      </c>
      <c r="B188" s="64" t="s">
        <v>378</v>
      </c>
      <c r="C188" s="247" t="s">
        <v>379</v>
      </c>
      <c r="D188" s="194">
        <v>0</v>
      </c>
      <c r="E188" s="194">
        <v>0</v>
      </c>
      <c r="F188" s="45" t="str">
        <f t="shared" si="1"/>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SUM(D195:D201)</f>
        <v>13433.19</v>
      </c>
      <c r="E194" s="60">
        <f>SUM(E195:E201)</f>
        <v>17138.899999999998</v>
      </c>
      <c r="F194" s="45">
        <f t="shared" si="1"/>
        <v>127.58622486542659</v>
      </c>
    </row>
    <row r="195" spans="1:6" ht="12.75" customHeight="1" x14ac:dyDescent="0.2">
      <c r="A195" s="63">
        <v>3291</v>
      </c>
      <c r="B195" s="183" t="s">
        <v>392</v>
      </c>
      <c r="C195" s="247" t="s">
        <v>393</v>
      </c>
      <c r="D195" s="194">
        <v>2739.84</v>
      </c>
      <c r="E195" s="194">
        <v>2825.4</v>
      </c>
      <c r="F195" s="45">
        <f t="shared" si="1"/>
        <v>103.12281009110021</v>
      </c>
    </row>
    <row r="196" spans="1:6" ht="12.75" customHeight="1" x14ac:dyDescent="0.2">
      <c r="A196" s="63">
        <v>3292</v>
      </c>
      <c r="B196" s="64" t="s">
        <v>394</v>
      </c>
      <c r="C196" s="247" t="s">
        <v>395</v>
      </c>
      <c r="D196" s="194">
        <v>8120.05</v>
      </c>
      <c r="E196" s="194">
        <v>9580.27</v>
      </c>
      <c r="F196" s="45">
        <f t="shared" si="1"/>
        <v>117.98289419400128</v>
      </c>
    </row>
    <row r="197" spans="1:6" ht="12.75" customHeight="1" x14ac:dyDescent="0.2">
      <c r="A197" s="63">
        <v>3293</v>
      </c>
      <c r="B197" s="64" t="s">
        <v>396</v>
      </c>
      <c r="C197" s="247" t="s">
        <v>397</v>
      </c>
      <c r="D197" s="194">
        <v>0</v>
      </c>
      <c r="E197" s="194">
        <v>0</v>
      </c>
      <c r="F197" s="45" t="str">
        <f t="shared" si="1"/>
        <v>-</v>
      </c>
    </row>
    <row r="198" spans="1:6" ht="12.75" customHeight="1" x14ac:dyDescent="0.2">
      <c r="A198" s="63">
        <v>3294</v>
      </c>
      <c r="B198" s="64" t="s">
        <v>398</v>
      </c>
      <c r="C198" s="247" t="s">
        <v>399</v>
      </c>
      <c r="D198" s="194">
        <v>0</v>
      </c>
      <c r="E198" s="194">
        <v>0</v>
      </c>
      <c r="F198" s="45" t="str">
        <f t="shared" si="1"/>
        <v>-</v>
      </c>
    </row>
    <row r="199" spans="1:6" ht="12.75" customHeight="1" x14ac:dyDescent="0.2">
      <c r="A199" s="63">
        <v>3295</v>
      </c>
      <c r="B199" s="64" t="s">
        <v>400</v>
      </c>
      <c r="C199" s="247" t="s">
        <v>401</v>
      </c>
      <c r="D199" s="194">
        <v>2197.54</v>
      </c>
      <c r="E199" s="194">
        <v>4003.5</v>
      </c>
      <c r="F199" s="45">
        <f t="shared" si="1"/>
        <v>182.18098419141404</v>
      </c>
    </row>
    <row r="200" spans="1:6" ht="12.75" customHeight="1" x14ac:dyDescent="0.2">
      <c r="A200" s="63" t="s">
        <v>402</v>
      </c>
      <c r="B200" s="64" t="s">
        <v>403</v>
      </c>
      <c r="C200" s="247" t="s">
        <v>402</v>
      </c>
      <c r="D200" s="194">
        <v>0</v>
      </c>
      <c r="E200" s="194">
        <v>0</v>
      </c>
      <c r="F200" s="45" t="str">
        <f t="shared" si="1"/>
        <v>-</v>
      </c>
    </row>
    <row r="201" spans="1:6" ht="12.75" customHeight="1" x14ac:dyDescent="0.2">
      <c r="A201" s="63">
        <v>3299</v>
      </c>
      <c r="B201" s="64" t="s">
        <v>404</v>
      </c>
      <c r="C201" s="247" t="s">
        <v>405</v>
      </c>
      <c r="D201" s="194">
        <v>375.76</v>
      </c>
      <c r="E201" s="194">
        <v>729.73</v>
      </c>
      <c r="F201" s="45">
        <f t="shared" si="1"/>
        <v>194.20108579944645</v>
      </c>
    </row>
    <row r="202" spans="1:6" ht="12.75" customHeight="1" x14ac:dyDescent="0.2">
      <c r="A202" s="63">
        <v>34</v>
      </c>
      <c r="B202" s="183" t="s">
        <v>406</v>
      </c>
      <c r="C202" s="247" t="s">
        <v>407</v>
      </c>
      <c r="D202" s="60">
        <f>D203+D208+D216</f>
        <v>3040.46</v>
      </c>
      <c r="E202" s="60">
        <f>E203+E208+E216</f>
        <v>2041.05</v>
      </c>
      <c r="F202" s="45">
        <f t="shared" si="1"/>
        <v>67.129644856370419</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v>0</v>
      </c>
      <c r="F204" s="45" t="str">
        <f t="shared" si="1"/>
        <v>-</v>
      </c>
    </row>
    <row r="205" spans="1:6" ht="12.75" customHeight="1" x14ac:dyDescent="0.2">
      <c r="A205" s="63">
        <v>3412</v>
      </c>
      <c r="B205" s="64" t="s">
        <v>412</v>
      </c>
      <c r="C205" s="247" t="s">
        <v>413</v>
      </c>
      <c r="D205" s="194">
        <v>0</v>
      </c>
      <c r="E205" s="194">
        <v>0</v>
      </c>
      <c r="F205" s="45" t="str">
        <f t="shared" si="1"/>
        <v>-</v>
      </c>
    </row>
    <row r="206" spans="1:6" ht="12.75" customHeight="1" x14ac:dyDescent="0.2">
      <c r="A206" s="63">
        <v>3413</v>
      </c>
      <c r="B206" s="64" t="s">
        <v>414</v>
      </c>
      <c r="C206" s="247" t="s">
        <v>415</v>
      </c>
      <c r="D206" s="194">
        <v>0</v>
      </c>
      <c r="E206" s="194">
        <v>0</v>
      </c>
      <c r="F206" s="45" t="str">
        <f t="shared" si="1"/>
        <v>-</v>
      </c>
    </row>
    <row r="207" spans="1:6" ht="12.75" customHeight="1" x14ac:dyDescent="0.2">
      <c r="A207" s="63">
        <v>3419</v>
      </c>
      <c r="B207" s="64" t="s">
        <v>416</v>
      </c>
      <c r="C207" s="247" t="s">
        <v>417</v>
      </c>
      <c r="D207" s="194">
        <v>0</v>
      </c>
      <c r="E207" s="194">
        <v>0</v>
      </c>
      <c r="F207" s="45" t="str">
        <f t="shared" si="1"/>
        <v>-</v>
      </c>
    </row>
    <row r="208" spans="1:6" ht="12.75" customHeight="1" x14ac:dyDescent="0.2">
      <c r="A208" s="63">
        <v>342</v>
      </c>
      <c r="B208" s="64" t="s">
        <v>418</v>
      </c>
      <c r="C208" s="247" t="s">
        <v>419</v>
      </c>
      <c r="D208" s="60">
        <f>SUM(D209:D215)</f>
        <v>0</v>
      </c>
      <c r="E208" s="60">
        <f>SUM(E209:E215)</f>
        <v>0</v>
      </c>
      <c r="F208" s="45" t="str">
        <f t="shared" si="1"/>
        <v>-</v>
      </c>
    </row>
    <row r="209" spans="1:6" ht="24" x14ac:dyDescent="0.2">
      <c r="A209" s="63">
        <v>3421</v>
      </c>
      <c r="B209" s="64" t="s">
        <v>420</v>
      </c>
      <c r="C209" s="247" t="s">
        <v>421</v>
      </c>
      <c r="D209" s="194">
        <v>0</v>
      </c>
      <c r="E209" s="194">
        <v>0</v>
      </c>
      <c r="F209" s="45" t="str">
        <f t="shared" si="1"/>
        <v>-</v>
      </c>
    </row>
    <row r="210" spans="1:6" ht="24" x14ac:dyDescent="0.2">
      <c r="A210" s="63">
        <v>3422</v>
      </c>
      <c r="B210" s="183" t="s">
        <v>422</v>
      </c>
      <c r="C210" s="247" t="s">
        <v>423</v>
      </c>
      <c r="D210" s="194">
        <v>0</v>
      </c>
      <c r="E210" s="194">
        <v>0</v>
      </c>
      <c r="F210" s="45" t="str">
        <f t="shared" si="1"/>
        <v>-</v>
      </c>
    </row>
    <row r="211" spans="1:6" ht="24" x14ac:dyDescent="0.2">
      <c r="A211" s="63">
        <v>3423</v>
      </c>
      <c r="B211" s="183" t="s">
        <v>424</v>
      </c>
      <c r="C211" s="247" t="s">
        <v>425</v>
      </c>
      <c r="D211" s="194">
        <v>0</v>
      </c>
      <c r="E211" s="194">
        <v>0</v>
      </c>
      <c r="F211" s="45" t="str">
        <f t="shared" si="1"/>
        <v>-</v>
      </c>
    </row>
    <row r="212" spans="1:6" ht="12.75" customHeight="1" x14ac:dyDescent="0.2">
      <c r="A212" s="63">
        <v>3425</v>
      </c>
      <c r="B212" s="64" t="s">
        <v>426</v>
      </c>
      <c r="C212" s="247" t="s">
        <v>427</v>
      </c>
      <c r="D212" s="194">
        <v>0</v>
      </c>
      <c r="E212" s="194">
        <v>0</v>
      </c>
      <c r="F212" s="45" t="str">
        <f t="shared" si="1"/>
        <v>-</v>
      </c>
    </row>
    <row r="213" spans="1:6" ht="12.75" customHeight="1" x14ac:dyDescent="0.2">
      <c r="A213" s="63">
        <v>3426</v>
      </c>
      <c r="B213" s="64" t="s">
        <v>428</v>
      </c>
      <c r="C213" s="247" t="s">
        <v>429</v>
      </c>
      <c r="D213" s="194">
        <v>0</v>
      </c>
      <c r="E213" s="194">
        <v>0</v>
      </c>
      <c r="F213" s="45" t="str">
        <f t="shared" si="1"/>
        <v>-</v>
      </c>
    </row>
    <row r="214" spans="1:6" ht="24" x14ac:dyDescent="0.2">
      <c r="A214" s="63">
        <v>3427</v>
      </c>
      <c r="B214" s="64" t="s">
        <v>430</v>
      </c>
      <c r="C214" s="247" t="s">
        <v>431</v>
      </c>
      <c r="D214" s="194">
        <v>0</v>
      </c>
      <c r="E214" s="194">
        <v>0</v>
      </c>
      <c r="F214" s="45" t="str">
        <f t="shared" si="1"/>
        <v>-</v>
      </c>
    </row>
    <row r="215" spans="1:6" ht="12.75" customHeight="1" x14ac:dyDescent="0.2">
      <c r="A215" s="63">
        <v>3428</v>
      </c>
      <c r="B215" s="64" t="s">
        <v>432</v>
      </c>
      <c r="C215" s="247" t="s">
        <v>433</v>
      </c>
      <c r="D215" s="194">
        <v>0</v>
      </c>
      <c r="E215" s="194">
        <v>0</v>
      </c>
      <c r="F215" s="45" t="str">
        <f t="shared" si="1"/>
        <v>-</v>
      </c>
    </row>
    <row r="216" spans="1:6" ht="12.75" customHeight="1" x14ac:dyDescent="0.2">
      <c r="A216" s="63">
        <v>343</v>
      </c>
      <c r="B216" s="65" t="s">
        <v>434</v>
      </c>
      <c r="C216" s="247" t="s">
        <v>435</v>
      </c>
      <c r="D216" s="60">
        <f>SUM(D217:D220)</f>
        <v>3040.46</v>
      </c>
      <c r="E216" s="60">
        <f>SUM(E217:E220)</f>
        <v>2041.05</v>
      </c>
      <c r="F216" s="45">
        <f t="shared" si="1"/>
        <v>67.129644856370419</v>
      </c>
    </row>
    <row r="217" spans="1:6" ht="12.75" customHeight="1" x14ac:dyDescent="0.2">
      <c r="A217" s="63">
        <v>3431</v>
      </c>
      <c r="B217" s="182" t="s">
        <v>436</v>
      </c>
      <c r="C217" s="247" t="s">
        <v>437</v>
      </c>
      <c r="D217" s="194">
        <v>3040.46</v>
      </c>
      <c r="E217" s="194">
        <v>2041.05</v>
      </c>
      <c r="F217" s="45">
        <f t="shared" si="1"/>
        <v>67.129644856370419</v>
      </c>
    </row>
    <row r="218" spans="1:6" ht="12.75" customHeight="1" x14ac:dyDescent="0.2">
      <c r="A218" s="63">
        <v>3432</v>
      </c>
      <c r="B218" s="65" t="s">
        <v>438</v>
      </c>
      <c r="C218" s="247" t="s">
        <v>439</v>
      </c>
      <c r="D218" s="194">
        <v>0</v>
      </c>
      <c r="E218" s="194">
        <v>0</v>
      </c>
      <c r="F218" s="45" t="str">
        <f t="shared" si="1"/>
        <v>-</v>
      </c>
    </row>
    <row r="219" spans="1:6" ht="12.75" customHeight="1" x14ac:dyDescent="0.2">
      <c r="A219" s="63">
        <v>3433</v>
      </c>
      <c r="B219" s="65" t="s">
        <v>440</v>
      </c>
      <c r="C219" s="247" t="s">
        <v>441</v>
      </c>
      <c r="D219" s="194">
        <v>0</v>
      </c>
      <c r="E219" s="194">
        <v>0</v>
      </c>
      <c r="F219" s="45" t="str">
        <f t="shared" si="1"/>
        <v>-</v>
      </c>
    </row>
    <row r="220" spans="1:6" ht="12.75" customHeight="1" x14ac:dyDescent="0.2">
      <c r="A220" s="63">
        <v>3434</v>
      </c>
      <c r="B220" s="65" t="s">
        <v>442</v>
      </c>
      <c r="C220" s="247" t="s">
        <v>443</v>
      </c>
      <c r="D220" s="194">
        <v>0</v>
      </c>
      <c r="E220" s="194">
        <v>0</v>
      </c>
      <c r="F220" s="45" t="str">
        <f t="shared" si="1"/>
        <v>-</v>
      </c>
    </row>
    <row r="221" spans="1:6" ht="12.75" customHeight="1" x14ac:dyDescent="0.2">
      <c r="A221" s="63">
        <v>35</v>
      </c>
      <c r="B221" s="65" t="s">
        <v>444</v>
      </c>
      <c r="C221" s="247" t="s">
        <v>445</v>
      </c>
      <c r="D221" s="60">
        <f>D222+D225+D229</f>
        <v>0</v>
      </c>
      <c r="E221" s="60">
        <f>E222+E225+E229</f>
        <v>0</v>
      </c>
      <c r="F221" s="45" t="str">
        <f t="shared" si="1"/>
        <v>-</v>
      </c>
    </row>
    <row r="222" spans="1:6" ht="24" x14ac:dyDescent="0.2">
      <c r="A222" s="63">
        <v>351</v>
      </c>
      <c r="B222" s="65" t="s">
        <v>446</v>
      </c>
      <c r="C222" s="247" t="s">
        <v>447</v>
      </c>
      <c r="D222" s="60">
        <f>SUM(D223:D224)</f>
        <v>0</v>
      </c>
      <c r="E222" s="60">
        <f>SUM(E223:E224)</f>
        <v>0</v>
      </c>
      <c r="F222" s="45" t="str">
        <f t="shared" si="1"/>
        <v>-</v>
      </c>
    </row>
    <row r="223" spans="1:6" ht="12.75" customHeight="1" x14ac:dyDescent="0.2">
      <c r="A223" s="63">
        <v>3511</v>
      </c>
      <c r="B223" s="65" t="s">
        <v>448</v>
      </c>
      <c r="C223" s="247" t="s">
        <v>449</v>
      </c>
      <c r="D223" s="194">
        <v>0</v>
      </c>
      <c r="E223" s="194">
        <v>0</v>
      </c>
      <c r="F223" s="45" t="str">
        <f t="shared" si="1"/>
        <v>-</v>
      </c>
    </row>
    <row r="224" spans="1:6" ht="12.75" customHeight="1" x14ac:dyDescent="0.2">
      <c r="A224" s="63">
        <v>3512</v>
      </c>
      <c r="B224" s="65" t="s">
        <v>450</v>
      </c>
      <c r="C224" s="247" t="s">
        <v>451</v>
      </c>
      <c r="D224" s="194">
        <v>0</v>
      </c>
      <c r="E224" s="194">
        <v>0</v>
      </c>
      <c r="F224" s="45" t="str">
        <f t="shared" si="1"/>
        <v>-</v>
      </c>
    </row>
    <row r="225" spans="1:6" ht="36" x14ac:dyDescent="0.2">
      <c r="A225" s="63">
        <v>352</v>
      </c>
      <c r="B225" s="65" t="s">
        <v>452</v>
      </c>
      <c r="C225" s="247" t="s">
        <v>453</v>
      </c>
      <c r="D225" s="60">
        <f>SUM(D226:D228)</f>
        <v>0</v>
      </c>
      <c r="E225" s="60">
        <f>SUM(E226:E228)</f>
        <v>0</v>
      </c>
      <c r="F225" s="45" t="str">
        <f t="shared" si="1"/>
        <v>-</v>
      </c>
    </row>
    <row r="226" spans="1:6" ht="12.75" customHeight="1" x14ac:dyDescent="0.2">
      <c r="A226" s="63">
        <v>3521</v>
      </c>
      <c r="B226" s="65" t="s">
        <v>454</v>
      </c>
      <c r="C226" s="247" t="s">
        <v>455</v>
      </c>
      <c r="D226" s="194">
        <v>0</v>
      </c>
      <c r="E226" s="194">
        <v>0</v>
      </c>
      <c r="F226" s="45" t="str">
        <f t="shared" si="1"/>
        <v>-</v>
      </c>
    </row>
    <row r="227" spans="1:6" ht="12.75" customHeight="1" x14ac:dyDescent="0.2">
      <c r="A227" s="63">
        <v>3522</v>
      </c>
      <c r="B227" s="65" t="s">
        <v>456</v>
      </c>
      <c r="C227" s="247" t="s">
        <v>457</v>
      </c>
      <c r="D227" s="194">
        <v>0</v>
      </c>
      <c r="E227" s="194">
        <v>0</v>
      </c>
      <c r="F227" s="45" t="str">
        <f t="shared" si="1"/>
        <v>-</v>
      </c>
    </row>
    <row r="228" spans="1:6" ht="12.75" customHeight="1" x14ac:dyDescent="0.2">
      <c r="A228" s="63">
        <v>3523</v>
      </c>
      <c r="B228" s="64" t="s">
        <v>458</v>
      </c>
      <c r="C228" s="247" t="s">
        <v>459</v>
      </c>
      <c r="D228" s="194">
        <v>0</v>
      </c>
      <c r="E228" s="194">
        <v>0</v>
      </c>
      <c r="F228" s="45" t="str">
        <f t="shared" si="1"/>
        <v>-</v>
      </c>
    </row>
    <row r="229" spans="1:6" ht="24" x14ac:dyDescent="0.2">
      <c r="A229" s="63" t="s">
        <v>460</v>
      </c>
      <c r="B229" s="64" t="s">
        <v>461</v>
      </c>
      <c r="C229" s="247" t="s">
        <v>460</v>
      </c>
      <c r="D229" s="194">
        <v>0</v>
      </c>
      <c r="E229" s="194">
        <v>0</v>
      </c>
      <c r="F229" s="45" t="str">
        <f t="shared" si="1"/>
        <v>-</v>
      </c>
    </row>
    <row r="230" spans="1:6" ht="24" x14ac:dyDescent="0.2">
      <c r="A230" s="63">
        <v>36</v>
      </c>
      <c r="B230" s="65" t="s">
        <v>462</v>
      </c>
      <c r="C230" s="247" t="s">
        <v>463</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v>0</v>
      </c>
      <c r="F232" s="45" t="str">
        <f t="shared" si="2"/>
        <v>-</v>
      </c>
    </row>
    <row r="233" spans="1:6" ht="12.75" customHeight="1" x14ac:dyDescent="0.2">
      <c r="A233" s="63">
        <v>3612</v>
      </c>
      <c r="B233" s="64" t="s">
        <v>468</v>
      </c>
      <c r="C233" s="247" t="s">
        <v>469</v>
      </c>
      <c r="D233" s="194">
        <v>0</v>
      </c>
      <c r="E233" s="194">
        <v>0</v>
      </c>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v>0</v>
      </c>
      <c r="F235" s="45" t="str">
        <f t="shared" si="2"/>
        <v>-</v>
      </c>
    </row>
    <row r="236" spans="1:6" ht="24" x14ac:dyDescent="0.2">
      <c r="A236" s="63">
        <v>3622</v>
      </c>
      <c r="B236" s="65" t="s">
        <v>474</v>
      </c>
      <c r="C236" s="247" t="s">
        <v>475</v>
      </c>
      <c r="D236" s="194">
        <v>0</v>
      </c>
      <c r="E236" s="194">
        <v>0</v>
      </c>
      <c r="F236" s="45" t="str">
        <f t="shared" si="2"/>
        <v>-</v>
      </c>
    </row>
    <row r="237" spans="1:6" ht="24" x14ac:dyDescent="0.2">
      <c r="A237" s="63">
        <v>363</v>
      </c>
      <c r="B237" s="65" t="s">
        <v>476</v>
      </c>
      <c r="C237" s="247" t="s">
        <v>477</v>
      </c>
      <c r="D237" s="60">
        <f>SUM(D238:D241)</f>
        <v>0</v>
      </c>
      <c r="E237" s="60">
        <f>SUM(E238:E241)</f>
        <v>0</v>
      </c>
      <c r="F237" s="45" t="str">
        <f t="shared" si="2"/>
        <v>-</v>
      </c>
    </row>
    <row r="238" spans="1:6" ht="12" x14ac:dyDescent="0.2">
      <c r="A238" s="63">
        <v>3631</v>
      </c>
      <c r="B238" s="65" t="s">
        <v>478</v>
      </c>
      <c r="C238" s="247" t="s">
        <v>479</v>
      </c>
      <c r="D238" s="194">
        <v>0</v>
      </c>
      <c r="E238" s="194">
        <v>0</v>
      </c>
      <c r="F238" s="45" t="str">
        <f t="shared" si="2"/>
        <v>-</v>
      </c>
    </row>
    <row r="239" spans="1:6" ht="12" x14ac:dyDescent="0.2">
      <c r="A239" s="63">
        <v>3632</v>
      </c>
      <c r="B239" s="65" t="s">
        <v>480</v>
      </c>
      <c r="C239" s="247" t="s">
        <v>481</v>
      </c>
      <c r="D239" s="194">
        <v>0</v>
      </c>
      <c r="E239" s="194">
        <v>0</v>
      </c>
      <c r="F239" s="45" t="str">
        <f t="shared" si="2"/>
        <v>-</v>
      </c>
    </row>
    <row r="240" spans="1:6" ht="24" x14ac:dyDescent="0.2">
      <c r="A240" s="63" t="s">
        <v>482</v>
      </c>
      <c r="B240" s="65" t="s">
        <v>483</v>
      </c>
      <c r="C240" s="248" t="s">
        <v>482</v>
      </c>
      <c r="D240" s="194">
        <v>0</v>
      </c>
      <c r="E240" s="194">
        <v>0</v>
      </c>
      <c r="F240" s="45" t="str">
        <f t="shared" si="2"/>
        <v>-</v>
      </c>
    </row>
    <row r="241" spans="1:6" ht="24" x14ac:dyDescent="0.2">
      <c r="A241" s="63" t="s">
        <v>484</v>
      </c>
      <c r="B241" s="65" t="s">
        <v>485</v>
      </c>
      <c r="C241" s="248" t="s">
        <v>484</v>
      </c>
      <c r="D241" s="194">
        <v>0</v>
      </c>
      <c r="E241" s="194">
        <v>0</v>
      </c>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v>0</v>
      </c>
      <c r="E243" s="192">
        <v>0</v>
      </c>
      <c r="F243" s="71" t="str">
        <f t="shared" si="2"/>
        <v>-</v>
      </c>
    </row>
    <row r="244" spans="1:6" ht="12" x14ac:dyDescent="0.2">
      <c r="A244" s="70" t="s">
        <v>489</v>
      </c>
      <c r="B244" s="65" t="s">
        <v>135</v>
      </c>
      <c r="C244" s="277" t="s">
        <v>489</v>
      </c>
      <c r="D244" s="192">
        <v>0</v>
      </c>
      <c r="E244" s="192">
        <v>0</v>
      </c>
      <c r="F244" s="71" t="str">
        <f t="shared" si="2"/>
        <v>-</v>
      </c>
    </row>
    <row r="245" spans="1:6" ht="12" x14ac:dyDescent="0.2">
      <c r="A245" s="70" t="s">
        <v>490</v>
      </c>
      <c r="B245" s="65" t="s">
        <v>138</v>
      </c>
      <c r="C245" s="277" t="s">
        <v>490</v>
      </c>
      <c r="D245" s="192">
        <v>0</v>
      </c>
      <c r="E245" s="192">
        <v>0</v>
      </c>
      <c r="F245" s="71" t="str">
        <f t="shared" si="2"/>
        <v>-</v>
      </c>
    </row>
    <row r="246" spans="1:6" ht="12.75" customHeight="1" x14ac:dyDescent="0.2">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v>0</v>
      </c>
      <c r="F255" s="45" t="str">
        <f t="shared" si="4"/>
        <v>-</v>
      </c>
    </row>
    <row r="256" spans="1:6" ht="12.75" customHeight="1" x14ac:dyDescent="0.2">
      <c r="A256" s="63" t="s">
        <v>510</v>
      </c>
      <c r="B256" s="220" t="s">
        <v>156</v>
      </c>
      <c r="C256" s="247" t="s">
        <v>510</v>
      </c>
      <c r="D256" s="194">
        <v>0</v>
      </c>
      <c r="E256" s="194">
        <v>0</v>
      </c>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v>0</v>
      </c>
      <c r="F258" s="45" t="str">
        <f t="shared" si="4"/>
        <v>-</v>
      </c>
    </row>
    <row r="259" spans="1:6" ht="12.75" customHeight="1" x14ac:dyDescent="0.2">
      <c r="A259" s="63" t="s">
        <v>514</v>
      </c>
      <c r="B259" s="64" t="s">
        <v>161</v>
      </c>
      <c r="C259" s="247" t="s">
        <v>514</v>
      </c>
      <c r="D259" s="194">
        <v>0</v>
      </c>
      <c r="E259" s="194">
        <v>0</v>
      </c>
      <c r="F259" s="45" t="str">
        <f t="shared" si="4"/>
        <v>-</v>
      </c>
    </row>
    <row r="260" spans="1:6" ht="24" x14ac:dyDescent="0.2">
      <c r="A260" s="63" t="s">
        <v>515</v>
      </c>
      <c r="B260" s="64" t="s">
        <v>163</v>
      </c>
      <c r="C260" s="247" t="s">
        <v>515</v>
      </c>
      <c r="D260" s="194">
        <v>0</v>
      </c>
      <c r="E260" s="194">
        <v>0</v>
      </c>
      <c r="F260" s="45" t="str">
        <f t="shared" si="4"/>
        <v>-</v>
      </c>
    </row>
    <row r="261" spans="1:6" ht="24" x14ac:dyDescent="0.2">
      <c r="A261" s="63" t="s">
        <v>516</v>
      </c>
      <c r="B261" s="64" t="s">
        <v>165</v>
      </c>
      <c r="C261" s="247" t="s">
        <v>516</v>
      </c>
      <c r="D261" s="194">
        <v>0</v>
      </c>
      <c r="E261" s="194">
        <v>0</v>
      </c>
      <c r="F261" s="45" t="str">
        <f t="shared" si="4"/>
        <v>-</v>
      </c>
    </row>
    <row r="262" spans="1:6" ht="24" x14ac:dyDescent="0.2">
      <c r="A262" s="63">
        <v>37</v>
      </c>
      <c r="B262" s="64" t="s">
        <v>517</v>
      </c>
      <c r="C262" s="247" t="s">
        <v>518</v>
      </c>
      <c r="D262" s="60">
        <f>D263+D269</f>
        <v>32303.119999999999</v>
      </c>
      <c r="E262" s="60">
        <f>E263+E269</f>
        <v>21920.92</v>
      </c>
      <c r="F262" s="45">
        <f t="shared" ref="F262:F268" si="5">IF(D262&lt;&gt;0,IF(E262/D262&gt;=100,"&gt;&gt;100",E262/D262*100),"-")</f>
        <v>67.86007048235588</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v>0</v>
      </c>
      <c r="F264" s="45" t="str">
        <f t="shared" si="5"/>
        <v>-</v>
      </c>
    </row>
    <row r="265" spans="1:6" ht="24" x14ac:dyDescent="0.2">
      <c r="A265" s="63">
        <v>3712</v>
      </c>
      <c r="B265" s="64" t="s">
        <v>523</v>
      </c>
      <c r="C265" s="247" t="s">
        <v>524</v>
      </c>
      <c r="D265" s="194">
        <v>0</v>
      </c>
      <c r="E265" s="194">
        <v>0</v>
      </c>
      <c r="F265" s="45" t="str">
        <f t="shared" si="5"/>
        <v>-</v>
      </c>
    </row>
    <row r="266" spans="1:6" ht="24" x14ac:dyDescent="0.2">
      <c r="A266" s="63" t="s">
        <v>525</v>
      </c>
      <c r="B266" s="64" t="s">
        <v>526</v>
      </c>
      <c r="C266" s="247" t="s">
        <v>525</v>
      </c>
      <c r="D266" s="194">
        <v>0</v>
      </c>
      <c r="E266" s="194">
        <v>0</v>
      </c>
      <c r="F266" s="45" t="str">
        <f t="shared" si="5"/>
        <v>-</v>
      </c>
    </row>
    <row r="267" spans="1:6" ht="24" x14ac:dyDescent="0.2">
      <c r="A267" s="63" t="s">
        <v>527</v>
      </c>
      <c r="B267" s="64" t="s">
        <v>528</v>
      </c>
      <c r="C267" s="247" t="s">
        <v>527</v>
      </c>
      <c r="D267" s="194">
        <v>0</v>
      </c>
      <c r="E267" s="194">
        <v>0</v>
      </c>
      <c r="F267" s="45" t="str">
        <f t="shared" si="5"/>
        <v>-</v>
      </c>
    </row>
    <row r="268" spans="1:6" ht="12.75" customHeight="1" x14ac:dyDescent="0.2">
      <c r="A268" s="63" t="s">
        <v>529</v>
      </c>
      <c r="B268" s="65" t="s">
        <v>530</v>
      </c>
      <c r="C268" s="247" t="s">
        <v>529</v>
      </c>
      <c r="D268" s="194">
        <v>0</v>
      </c>
      <c r="E268" s="194">
        <v>0</v>
      </c>
      <c r="F268" s="45" t="str">
        <f t="shared" si="5"/>
        <v>-</v>
      </c>
    </row>
    <row r="269" spans="1:6" ht="12.75" customHeight="1" x14ac:dyDescent="0.2">
      <c r="A269" s="63">
        <v>372</v>
      </c>
      <c r="B269" s="182" t="s">
        <v>531</v>
      </c>
      <c r="C269" s="247" t="s">
        <v>532</v>
      </c>
      <c r="D269" s="60">
        <f>SUM(D270:D272)</f>
        <v>32303.119999999999</v>
      </c>
      <c r="E269" s="60">
        <f>SUM(E270:E272)</f>
        <v>21920.92</v>
      </c>
      <c r="F269" s="45">
        <f t="shared" ref="F269:F282" si="6">IF(D269&lt;&gt;0,IF(E269/D269&gt;=100,"&gt;&gt;100",E269/D269*100),"-")</f>
        <v>67.86007048235588</v>
      </c>
    </row>
    <row r="270" spans="1:6" ht="12.75" customHeight="1" x14ac:dyDescent="0.2">
      <c r="A270" s="63">
        <v>3721</v>
      </c>
      <c r="B270" s="65" t="s">
        <v>533</v>
      </c>
      <c r="C270" s="247" t="s">
        <v>534</v>
      </c>
      <c r="D270" s="194">
        <v>32303.119999999999</v>
      </c>
      <c r="E270" s="194">
        <v>21920.92</v>
      </c>
      <c r="F270" s="45">
        <f t="shared" si="6"/>
        <v>67.86007048235588</v>
      </c>
    </row>
    <row r="271" spans="1:6" ht="12.75" customHeight="1" x14ac:dyDescent="0.2">
      <c r="A271" s="63">
        <v>3722</v>
      </c>
      <c r="B271" s="65" t="s">
        <v>535</v>
      </c>
      <c r="C271" s="247" t="s">
        <v>536</v>
      </c>
      <c r="D271" s="194">
        <v>0</v>
      </c>
      <c r="E271" s="194">
        <v>0</v>
      </c>
      <c r="F271" s="45" t="str">
        <f t="shared" si="6"/>
        <v>-</v>
      </c>
    </row>
    <row r="272" spans="1:6" ht="12.75" customHeight="1" x14ac:dyDescent="0.2">
      <c r="A272" s="63" t="s">
        <v>537</v>
      </c>
      <c r="B272" s="65" t="s">
        <v>538</v>
      </c>
      <c r="C272" s="247" t="s">
        <v>537</v>
      </c>
      <c r="D272" s="194">
        <v>0</v>
      </c>
      <c r="E272" s="194">
        <v>0</v>
      </c>
      <c r="F272" s="45" t="str">
        <f t="shared" si="6"/>
        <v>-</v>
      </c>
    </row>
    <row r="273" spans="1:6" ht="24" x14ac:dyDescent="0.2">
      <c r="A273" s="63">
        <v>38</v>
      </c>
      <c r="B273" s="65" t="s">
        <v>539</v>
      </c>
      <c r="C273" s="247" t="s">
        <v>540</v>
      </c>
      <c r="D273" s="60">
        <f>D274+D278+D283+D289</f>
        <v>0</v>
      </c>
      <c r="E273" s="60">
        <f>E274+E278+E283+E289</f>
        <v>0</v>
      </c>
      <c r="F273" s="45" t="str">
        <f t="shared" si="6"/>
        <v>-</v>
      </c>
    </row>
    <row r="274" spans="1:6" ht="12.75" customHeight="1" x14ac:dyDescent="0.2">
      <c r="A274" s="63">
        <v>381</v>
      </c>
      <c r="B274" s="64" t="s">
        <v>541</v>
      </c>
      <c r="C274" s="247" t="s">
        <v>542</v>
      </c>
      <c r="D274" s="60">
        <f>SUM(D275:D277)</f>
        <v>0</v>
      </c>
      <c r="E274" s="60">
        <f>SUM(E275:E277)</f>
        <v>0</v>
      </c>
      <c r="F274" s="45" t="str">
        <f t="shared" si="6"/>
        <v>-</v>
      </c>
    </row>
    <row r="275" spans="1:6" ht="12.75" customHeight="1" x14ac:dyDescent="0.2">
      <c r="A275" s="63">
        <v>3811</v>
      </c>
      <c r="B275" s="64" t="s">
        <v>543</v>
      </c>
      <c r="C275" s="247" t="s">
        <v>544</v>
      </c>
      <c r="D275" s="194">
        <v>0</v>
      </c>
      <c r="E275" s="194">
        <v>0</v>
      </c>
      <c r="F275" s="45" t="str">
        <f t="shared" si="6"/>
        <v>-</v>
      </c>
    </row>
    <row r="276" spans="1:6" ht="12.75" customHeight="1" x14ac:dyDescent="0.2">
      <c r="A276" s="63">
        <v>3812</v>
      </c>
      <c r="B276" s="64" t="s">
        <v>545</v>
      </c>
      <c r="C276" s="247" t="s">
        <v>546</v>
      </c>
      <c r="D276" s="194">
        <v>0</v>
      </c>
      <c r="E276" s="194">
        <v>0</v>
      </c>
      <c r="F276" s="45" t="str">
        <f t="shared" si="6"/>
        <v>-</v>
      </c>
    </row>
    <row r="277" spans="1:6" ht="12.75" customHeight="1" x14ac:dyDescent="0.2">
      <c r="A277" s="63" t="s">
        <v>547</v>
      </c>
      <c r="B277" s="64" t="s">
        <v>548</v>
      </c>
      <c r="C277" s="247" t="s">
        <v>547</v>
      </c>
      <c r="D277" s="194">
        <v>0</v>
      </c>
      <c r="E277" s="194">
        <v>0</v>
      </c>
      <c r="F277" s="45" t="str">
        <f t="shared" si="6"/>
        <v>-</v>
      </c>
    </row>
    <row r="278" spans="1:6" ht="12.75" customHeight="1" x14ac:dyDescent="0.2">
      <c r="A278" s="63">
        <v>382</v>
      </c>
      <c r="B278" s="65" t="s">
        <v>549</v>
      </c>
      <c r="C278" s="247" t="s">
        <v>550</v>
      </c>
      <c r="D278" s="60">
        <f>SUM(D279:D282)</f>
        <v>0</v>
      </c>
      <c r="E278" s="60">
        <f>SUM(E279:E282)</f>
        <v>0</v>
      </c>
      <c r="F278" s="45" t="str">
        <f t="shared" si="6"/>
        <v>-</v>
      </c>
    </row>
    <row r="279" spans="1:6" ht="12.75" customHeight="1" x14ac:dyDescent="0.2">
      <c r="A279" s="63">
        <v>3821</v>
      </c>
      <c r="B279" s="64" t="s">
        <v>551</v>
      </c>
      <c r="C279" s="247" t="s">
        <v>552</v>
      </c>
      <c r="D279" s="194">
        <v>0</v>
      </c>
      <c r="E279" s="194">
        <v>0</v>
      </c>
      <c r="F279" s="45" t="str">
        <f t="shared" si="6"/>
        <v>-</v>
      </c>
    </row>
    <row r="280" spans="1:6" ht="12.75" customHeight="1" x14ac:dyDescent="0.2">
      <c r="A280" s="63">
        <v>3822</v>
      </c>
      <c r="B280" s="64" t="s">
        <v>553</v>
      </c>
      <c r="C280" s="247" t="s">
        <v>554</v>
      </c>
      <c r="D280" s="194">
        <v>0</v>
      </c>
      <c r="E280" s="194">
        <v>0</v>
      </c>
      <c r="F280" s="45" t="str">
        <f t="shared" si="6"/>
        <v>-</v>
      </c>
    </row>
    <row r="281" spans="1:6" ht="12.75" customHeight="1" x14ac:dyDescent="0.2">
      <c r="A281" s="63" t="s">
        <v>555</v>
      </c>
      <c r="B281" s="64" t="s">
        <v>556</v>
      </c>
      <c r="C281" s="247" t="s">
        <v>555</v>
      </c>
      <c r="D281" s="194">
        <v>0</v>
      </c>
      <c r="E281" s="194">
        <v>0</v>
      </c>
      <c r="F281" s="45" t="str">
        <f t="shared" si="6"/>
        <v>-</v>
      </c>
    </row>
    <row r="282" spans="1:6" ht="24" x14ac:dyDescent="0.2">
      <c r="A282" s="63" t="s">
        <v>557</v>
      </c>
      <c r="B282" s="64" t="s">
        <v>558</v>
      </c>
      <c r="C282" s="248" t="s">
        <v>557</v>
      </c>
      <c r="D282" s="194">
        <v>0</v>
      </c>
      <c r="E282" s="194">
        <v>0</v>
      </c>
      <c r="F282" s="45" t="str">
        <f t="shared" si="6"/>
        <v>-</v>
      </c>
    </row>
    <row r="283" spans="1:6" ht="12.75" customHeight="1" x14ac:dyDescent="0.2">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
      <c r="A284" s="63">
        <v>3831</v>
      </c>
      <c r="B284" s="64" t="s">
        <v>561</v>
      </c>
      <c r="C284" s="247" t="s">
        <v>562</v>
      </c>
      <c r="D284" s="194">
        <v>0</v>
      </c>
      <c r="E284" s="194">
        <v>0</v>
      </c>
      <c r="F284" s="45" t="str">
        <f t="shared" si="7"/>
        <v>-</v>
      </c>
    </row>
    <row r="285" spans="1:6" ht="12.75" customHeight="1" x14ac:dyDescent="0.2">
      <c r="A285" s="63">
        <v>3832</v>
      </c>
      <c r="B285" s="64" t="s">
        <v>563</v>
      </c>
      <c r="C285" s="247" t="s">
        <v>564</v>
      </c>
      <c r="D285" s="194">
        <v>0</v>
      </c>
      <c r="E285" s="194">
        <v>0</v>
      </c>
      <c r="F285" s="45" t="str">
        <f t="shared" si="7"/>
        <v>-</v>
      </c>
    </row>
    <row r="286" spans="1:6" ht="12.75" customHeight="1" x14ac:dyDescent="0.2">
      <c r="A286" s="63">
        <v>3833</v>
      </c>
      <c r="B286" s="64" t="s">
        <v>565</v>
      </c>
      <c r="C286" s="247" t="s">
        <v>566</v>
      </c>
      <c r="D286" s="194">
        <v>0</v>
      </c>
      <c r="E286" s="194">
        <v>0</v>
      </c>
      <c r="F286" s="45" t="str">
        <f t="shared" si="7"/>
        <v>-</v>
      </c>
    </row>
    <row r="287" spans="1:6" ht="12.75" customHeight="1" x14ac:dyDescent="0.2">
      <c r="A287" s="63">
        <v>3834</v>
      </c>
      <c r="B287" s="64" t="s">
        <v>567</v>
      </c>
      <c r="C287" s="247" t="s">
        <v>568</v>
      </c>
      <c r="D287" s="194">
        <v>0</v>
      </c>
      <c r="E287" s="194">
        <v>0</v>
      </c>
      <c r="F287" s="45" t="str">
        <f t="shared" si="7"/>
        <v>-</v>
      </c>
    </row>
    <row r="288" spans="1:6" ht="12.75" customHeight="1" x14ac:dyDescent="0.2">
      <c r="A288" s="63" t="s">
        <v>569</v>
      </c>
      <c r="B288" s="64" t="s">
        <v>303</v>
      </c>
      <c r="C288" s="247" t="s">
        <v>569</v>
      </c>
      <c r="D288" s="194">
        <v>0</v>
      </c>
      <c r="E288" s="194">
        <v>0</v>
      </c>
      <c r="F288" s="45" t="str">
        <f t="shared" si="7"/>
        <v>-</v>
      </c>
    </row>
    <row r="289" spans="1:6" ht="12.75" customHeight="1" x14ac:dyDescent="0.2">
      <c r="A289" s="63">
        <v>386</v>
      </c>
      <c r="B289" s="65" t="s">
        <v>570</v>
      </c>
      <c r="C289" s="247" t="s">
        <v>571</v>
      </c>
      <c r="D289" s="60">
        <f>SUM(D290:D294)</f>
        <v>0</v>
      </c>
      <c r="E289" s="60">
        <f>SUM(E290:E294)</f>
        <v>0</v>
      </c>
      <c r="F289" s="45" t="str">
        <f t="shared" si="7"/>
        <v>-</v>
      </c>
    </row>
    <row r="290" spans="1:6" ht="24" x14ac:dyDescent="0.2">
      <c r="A290" s="63">
        <v>3861</v>
      </c>
      <c r="B290" s="64" t="s">
        <v>572</v>
      </c>
      <c r="C290" s="247" t="s">
        <v>573</v>
      </c>
      <c r="D290" s="194">
        <v>0</v>
      </c>
      <c r="E290" s="194">
        <v>0</v>
      </c>
      <c r="F290" s="45" t="str">
        <f t="shared" si="7"/>
        <v>-</v>
      </c>
    </row>
    <row r="291" spans="1:6" ht="24" x14ac:dyDescent="0.2">
      <c r="A291" s="63">
        <v>3862</v>
      </c>
      <c r="B291" s="65" t="s">
        <v>574</v>
      </c>
      <c r="C291" s="247" t="s">
        <v>575</v>
      </c>
      <c r="D291" s="194">
        <v>0</v>
      </c>
      <c r="E291" s="194">
        <v>0</v>
      </c>
      <c r="F291" s="45" t="str">
        <f t="shared" si="7"/>
        <v>-</v>
      </c>
    </row>
    <row r="292" spans="1:6" ht="12.75" customHeight="1" x14ac:dyDescent="0.2">
      <c r="A292" s="63">
        <v>3863</v>
      </c>
      <c r="B292" s="65" t="s">
        <v>576</v>
      </c>
      <c r="C292" s="247" t="s">
        <v>577</v>
      </c>
      <c r="D292" s="194">
        <v>0</v>
      </c>
      <c r="E292" s="194">
        <v>0</v>
      </c>
      <c r="F292" s="45" t="str">
        <f t="shared" si="7"/>
        <v>-</v>
      </c>
    </row>
    <row r="293" spans="1:6" ht="12.75" customHeight="1" x14ac:dyDescent="0.2">
      <c r="A293" s="63" t="s">
        <v>578</v>
      </c>
      <c r="B293" s="65" t="s">
        <v>579</v>
      </c>
      <c r="C293" s="247" t="s">
        <v>578</v>
      </c>
      <c r="D293" s="194">
        <v>0</v>
      </c>
      <c r="E293" s="194">
        <v>0</v>
      </c>
      <c r="F293" s="45" t="str">
        <f t="shared" si="7"/>
        <v>-</v>
      </c>
    </row>
    <row r="294" spans="1:6" ht="24" x14ac:dyDescent="0.2">
      <c r="A294" s="63" t="s">
        <v>580</v>
      </c>
      <c r="B294" s="65" t="s">
        <v>581</v>
      </c>
      <c r="C294" s="248" t="s">
        <v>580</v>
      </c>
      <c r="D294" s="194">
        <v>0</v>
      </c>
      <c r="E294" s="194">
        <v>0</v>
      </c>
      <c r="F294" s="45" t="str">
        <f t="shared" si="7"/>
        <v>-</v>
      </c>
    </row>
    <row r="295" spans="1:6" ht="12.75" customHeight="1" x14ac:dyDescent="0.2">
      <c r="A295" s="63" t="s">
        <v>582</v>
      </c>
      <c r="B295" s="64" t="s">
        <v>583</v>
      </c>
      <c r="C295" s="247" t="s">
        <v>584</v>
      </c>
      <c r="D295" s="194">
        <v>0</v>
      </c>
      <c r="E295" s="194">
        <v>0</v>
      </c>
      <c r="F295" s="45" t="str">
        <f t="shared" ref="F295:F306" si="8">IF(D295&lt;&gt;0,IF(E295/D295&gt;=100,"&gt;&gt;100",E295/D295*100),"-")</f>
        <v>-</v>
      </c>
    </row>
    <row r="296" spans="1:6" ht="12.75" customHeight="1" x14ac:dyDescent="0.2">
      <c r="A296" s="63" t="s">
        <v>582</v>
      </c>
      <c r="B296" s="64" t="s">
        <v>585</v>
      </c>
      <c r="C296" s="247" t="s">
        <v>586</v>
      </c>
      <c r="D296" s="194">
        <v>0</v>
      </c>
      <c r="E296" s="194">
        <v>0</v>
      </c>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2785617.44</v>
      </c>
      <c r="E299" s="60">
        <f>E152-E297+E298</f>
        <v>3685086.6799999997</v>
      </c>
      <c r="F299" s="45">
        <f t="shared" si="8"/>
        <v>132.28976194232902</v>
      </c>
    </row>
    <row r="300" spans="1:6" ht="12.75" customHeight="1" x14ac:dyDescent="0.2">
      <c r="A300" s="63" t="s">
        <v>582</v>
      </c>
      <c r="B300" s="64" t="s">
        <v>593</v>
      </c>
      <c r="C300" s="247" t="s">
        <v>594</v>
      </c>
      <c r="D300" s="60">
        <f>IF(D6&gt;=D299,D6-D299,0)</f>
        <v>19223.430000000168</v>
      </c>
      <c r="E300" s="60">
        <f>IF(E6&gt;=E299,E6-E299,0)</f>
        <v>0</v>
      </c>
      <c r="F300" s="45">
        <f t="shared" si="8"/>
        <v>0</v>
      </c>
    </row>
    <row r="301" spans="1:6" ht="12.75" customHeight="1" x14ac:dyDescent="0.2">
      <c r="A301" s="63" t="s">
        <v>582</v>
      </c>
      <c r="B301" s="64" t="s">
        <v>595</v>
      </c>
      <c r="C301" s="247" t="s">
        <v>596</v>
      </c>
      <c r="D301" s="60">
        <f>IF(D299&gt;=D6,D299-D6,0)</f>
        <v>0</v>
      </c>
      <c r="E301" s="60">
        <f>IF(E299&gt;=E6,E299-E6,0)</f>
        <v>189909.21999999974</v>
      </c>
      <c r="F301" s="45" t="str">
        <f t="shared" si="8"/>
        <v>-</v>
      </c>
    </row>
    <row r="302" spans="1:6" ht="12.75" customHeight="1" x14ac:dyDescent="0.2">
      <c r="A302" s="63">
        <v>92211</v>
      </c>
      <c r="B302" s="64" t="s">
        <v>597</v>
      </c>
      <c r="C302" s="247" t="s">
        <v>598</v>
      </c>
      <c r="D302" s="194">
        <v>16926.12</v>
      </c>
      <c r="E302" s="194">
        <v>19203.98</v>
      </c>
      <c r="F302" s="45">
        <f t="shared" si="8"/>
        <v>113.45766188588998</v>
      </c>
    </row>
    <row r="303" spans="1:6" ht="12.75" customHeight="1" x14ac:dyDescent="0.2">
      <c r="A303" s="63">
        <v>92221</v>
      </c>
      <c r="B303" s="64" t="s">
        <v>599</v>
      </c>
      <c r="C303" s="247" t="s">
        <v>600</v>
      </c>
      <c r="D303" s="194">
        <v>0</v>
      </c>
      <c r="E303" s="194">
        <v>0</v>
      </c>
      <c r="F303" s="45" t="str">
        <f t="shared" si="8"/>
        <v>-</v>
      </c>
    </row>
    <row r="304" spans="1:6" ht="12.75" customHeight="1" x14ac:dyDescent="0.2">
      <c r="A304" s="63">
        <v>96</v>
      </c>
      <c r="B304" s="220" t="s">
        <v>601</v>
      </c>
      <c r="C304" s="247" t="s">
        <v>602</v>
      </c>
      <c r="D304" s="194">
        <v>14204.6</v>
      </c>
      <c r="E304" s="194">
        <v>5576.59</v>
      </c>
      <c r="F304" s="45">
        <f t="shared" si="8"/>
        <v>39.259042845275474</v>
      </c>
    </row>
    <row r="305" spans="1:6" ht="12" x14ac:dyDescent="0.2">
      <c r="A305" s="63">
        <v>9661</v>
      </c>
      <c r="B305" s="220" t="s">
        <v>603</v>
      </c>
      <c r="C305" s="247" t="s">
        <v>604</v>
      </c>
      <c r="D305" s="194">
        <v>456.64</v>
      </c>
      <c r="E305" s="194">
        <v>270.64</v>
      </c>
      <c r="F305" s="45">
        <f t="shared" si="8"/>
        <v>59.267694463910303</v>
      </c>
    </row>
    <row r="306" spans="1:6" ht="12.75" customHeight="1" x14ac:dyDescent="0.2">
      <c r="A306" s="249" t="s">
        <v>605</v>
      </c>
      <c r="B306" s="184" t="s">
        <v>606</v>
      </c>
      <c r="C306" s="250" t="s">
        <v>605</v>
      </c>
      <c r="D306" s="196">
        <v>0</v>
      </c>
      <c r="E306" s="196">
        <v>0</v>
      </c>
      <c r="F306" s="61" t="str">
        <f t="shared" si="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428" si="9">IF(D308&lt;&gt;0,IF(E308/D308&gt;=100,"&gt;&gt;100",E308/D308*100),"-")</f>
        <v>-</v>
      </c>
    </row>
    <row r="309" spans="1:6" ht="12.75" customHeight="1" x14ac:dyDescent="0.2">
      <c r="A309" s="63">
        <v>71</v>
      </c>
      <c r="B309" s="64" t="s">
        <v>610</v>
      </c>
      <c r="C309" s="247" t="s">
        <v>611</v>
      </c>
      <c r="D309" s="60">
        <f>D310+D314</f>
        <v>0</v>
      </c>
      <c r="E309" s="60">
        <f>E310+E314</f>
        <v>0</v>
      </c>
      <c r="F309" s="45" t="str">
        <f t="shared" si="9"/>
        <v>-</v>
      </c>
    </row>
    <row r="310" spans="1:6" ht="24" x14ac:dyDescent="0.2">
      <c r="A310" s="63">
        <v>711</v>
      </c>
      <c r="B310" s="64" t="s">
        <v>612</v>
      </c>
      <c r="C310" s="247" t="s">
        <v>613</v>
      </c>
      <c r="D310" s="60">
        <f>SUM(D311:D313)</f>
        <v>0</v>
      </c>
      <c r="E310" s="60">
        <f>SUM(E311:E313)</f>
        <v>0</v>
      </c>
      <c r="F310" s="45" t="str">
        <f t="shared" si="9"/>
        <v>-</v>
      </c>
    </row>
    <row r="311" spans="1:6" ht="12.75" customHeight="1" x14ac:dyDescent="0.2">
      <c r="A311" s="63">
        <v>7111</v>
      </c>
      <c r="B311" s="64" t="s">
        <v>614</v>
      </c>
      <c r="C311" s="247" t="s">
        <v>615</v>
      </c>
      <c r="D311" s="194">
        <v>0</v>
      </c>
      <c r="E311" s="194">
        <v>0</v>
      </c>
      <c r="F311" s="45" t="str">
        <f t="shared" si="9"/>
        <v>-</v>
      </c>
    </row>
    <row r="312" spans="1:6" ht="12.75" customHeight="1" x14ac:dyDescent="0.2">
      <c r="A312" s="63">
        <v>7112</v>
      </c>
      <c r="B312" s="64" t="s">
        <v>616</v>
      </c>
      <c r="C312" s="247" t="s">
        <v>617</v>
      </c>
      <c r="D312" s="194">
        <v>0</v>
      </c>
      <c r="E312" s="194">
        <v>0</v>
      </c>
      <c r="F312" s="45" t="str">
        <f t="shared" si="9"/>
        <v>-</v>
      </c>
    </row>
    <row r="313" spans="1:6" ht="12.75" customHeight="1" x14ac:dyDescent="0.2">
      <c r="A313" s="63">
        <v>7113</v>
      </c>
      <c r="B313" s="64" t="s">
        <v>618</v>
      </c>
      <c r="C313" s="247" t="s">
        <v>619</v>
      </c>
      <c r="D313" s="194">
        <v>0</v>
      </c>
      <c r="E313" s="194">
        <v>0</v>
      </c>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v>0</v>
      </c>
      <c r="F315" s="45" t="str">
        <f t="shared" si="9"/>
        <v>-</v>
      </c>
    </row>
    <row r="316" spans="1:6" ht="12.75" customHeight="1" x14ac:dyDescent="0.2">
      <c r="A316" s="63">
        <v>7122</v>
      </c>
      <c r="B316" s="64" t="s">
        <v>624</v>
      </c>
      <c r="C316" s="247" t="s">
        <v>625</v>
      </c>
      <c r="D316" s="194">
        <v>0</v>
      </c>
      <c r="E316" s="194">
        <v>0</v>
      </c>
      <c r="F316" s="45" t="str">
        <f t="shared" si="9"/>
        <v>-</v>
      </c>
    </row>
    <row r="317" spans="1:6" ht="12.75" customHeight="1" x14ac:dyDescent="0.2">
      <c r="A317" s="63">
        <v>7123</v>
      </c>
      <c r="B317" s="64" t="s">
        <v>626</v>
      </c>
      <c r="C317" s="247" t="s">
        <v>627</v>
      </c>
      <c r="D317" s="194">
        <v>0</v>
      </c>
      <c r="E317" s="194">
        <v>0</v>
      </c>
      <c r="F317" s="45" t="str">
        <f t="shared" si="9"/>
        <v>-</v>
      </c>
    </row>
    <row r="318" spans="1:6" ht="12.75" customHeight="1" x14ac:dyDescent="0.2">
      <c r="A318" s="63">
        <v>7124</v>
      </c>
      <c r="B318" s="64" t="s">
        <v>628</v>
      </c>
      <c r="C318" s="247" t="s">
        <v>629</v>
      </c>
      <c r="D318" s="194">
        <v>0</v>
      </c>
      <c r="E318" s="194">
        <v>0</v>
      </c>
      <c r="F318" s="45" t="str">
        <f t="shared" si="9"/>
        <v>-</v>
      </c>
    </row>
    <row r="319" spans="1:6" ht="12.75" customHeight="1" x14ac:dyDescent="0.2">
      <c r="A319" s="63">
        <v>7125</v>
      </c>
      <c r="B319" s="64" t="s">
        <v>630</v>
      </c>
      <c r="C319" s="247" t="s">
        <v>631</v>
      </c>
      <c r="D319" s="194">
        <v>0</v>
      </c>
      <c r="E319" s="194">
        <v>0</v>
      </c>
      <c r="F319" s="45" t="str">
        <f t="shared" si="9"/>
        <v>-</v>
      </c>
    </row>
    <row r="320" spans="1:6" ht="12.75" customHeight="1" x14ac:dyDescent="0.2">
      <c r="A320" s="63">
        <v>7126</v>
      </c>
      <c r="B320" s="64" t="s">
        <v>632</v>
      </c>
      <c r="C320" s="247" t="s">
        <v>633</v>
      </c>
      <c r="D320" s="194">
        <v>0</v>
      </c>
      <c r="E320" s="194">
        <v>0</v>
      </c>
      <c r="F320" s="45" t="str">
        <f t="shared" si="9"/>
        <v>-</v>
      </c>
    </row>
    <row r="321" spans="1:6" ht="24" x14ac:dyDescent="0.2">
      <c r="A321" s="63">
        <v>72</v>
      </c>
      <c r="B321" s="183" t="s">
        <v>634</v>
      </c>
      <c r="C321" s="247" t="s">
        <v>635</v>
      </c>
      <c r="D321" s="60">
        <f>D322+D327+D336+D341+D346+D349</f>
        <v>0</v>
      </c>
      <c r="E321" s="60">
        <f>E322+E327+E336+E341+E346+E349</f>
        <v>0</v>
      </c>
      <c r="F321" s="45" t="str">
        <f t="shared" si="9"/>
        <v>-</v>
      </c>
    </row>
    <row r="322" spans="1:6" ht="12.75" customHeight="1" x14ac:dyDescent="0.2">
      <c r="A322" s="63">
        <v>721</v>
      </c>
      <c r="B322" s="64" t="s">
        <v>636</v>
      </c>
      <c r="C322" s="247" t="s">
        <v>637</v>
      </c>
      <c r="D322" s="60">
        <f>SUM(D323:D326)</f>
        <v>0</v>
      </c>
      <c r="E322" s="60">
        <f>SUM(E323:E326)</f>
        <v>0</v>
      </c>
      <c r="F322" s="45" t="str">
        <f t="shared" si="9"/>
        <v>-</v>
      </c>
    </row>
    <row r="323" spans="1:6" ht="12.75" customHeight="1" x14ac:dyDescent="0.2">
      <c r="A323" s="63">
        <v>7211</v>
      </c>
      <c r="B323" s="64" t="s">
        <v>638</v>
      </c>
      <c r="C323" s="247" t="s">
        <v>639</v>
      </c>
      <c r="D323" s="194">
        <v>0</v>
      </c>
      <c r="E323" s="194">
        <v>0</v>
      </c>
      <c r="F323" s="45" t="str">
        <f t="shared" si="9"/>
        <v>-</v>
      </c>
    </row>
    <row r="324" spans="1:6" ht="12.75" customHeight="1" x14ac:dyDescent="0.2">
      <c r="A324" s="63">
        <v>7212</v>
      </c>
      <c r="B324" s="64" t="s">
        <v>640</v>
      </c>
      <c r="C324" s="247" t="s">
        <v>641</v>
      </c>
      <c r="D324" s="194">
        <v>0</v>
      </c>
      <c r="E324" s="194">
        <v>0</v>
      </c>
      <c r="F324" s="45" t="str">
        <f t="shared" si="9"/>
        <v>-</v>
      </c>
    </row>
    <row r="325" spans="1:6" ht="12.75" customHeight="1" x14ac:dyDescent="0.2">
      <c r="A325" s="63">
        <v>7213</v>
      </c>
      <c r="B325" s="64" t="s">
        <v>642</v>
      </c>
      <c r="C325" s="247" t="s">
        <v>643</v>
      </c>
      <c r="D325" s="194">
        <v>0</v>
      </c>
      <c r="E325" s="194">
        <v>0</v>
      </c>
      <c r="F325" s="45" t="str">
        <f t="shared" si="9"/>
        <v>-</v>
      </c>
    </row>
    <row r="326" spans="1:6" ht="12.75" customHeight="1" x14ac:dyDescent="0.2">
      <c r="A326" s="63">
        <v>7214</v>
      </c>
      <c r="B326" s="64" t="s">
        <v>644</v>
      </c>
      <c r="C326" s="247" t="s">
        <v>645</v>
      </c>
      <c r="D326" s="194">
        <v>0</v>
      </c>
      <c r="E326" s="194">
        <v>0</v>
      </c>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v>0</v>
      </c>
      <c r="F328" s="45" t="str">
        <f t="shared" si="9"/>
        <v>-</v>
      </c>
    </row>
    <row r="329" spans="1:6" ht="12.75" customHeight="1" x14ac:dyDescent="0.2">
      <c r="A329" s="63">
        <v>7222</v>
      </c>
      <c r="B329" s="64" t="s">
        <v>650</v>
      </c>
      <c r="C329" s="247" t="s">
        <v>651</v>
      </c>
      <c r="D329" s="194">
        <v>0</v>
      </c>
      <c r="E329" s="194">
        <v>0</v>
      </c>
      <c r="F329" s="45" t="str">
        <f t="shared" si="9"/>
        <v>-</v>
      </c>
    </row>
    <row r="330" spans="1:6" ht="12.75" customHeight="1" x14ac:dyDescent="0.2">
      <c r="A330" s="63">
        <v>7223</v>
      </c>
      <c r="B330" s="64" t="s">
        <v>652</v>
      </c>
      <c r="C330" s="247" t="s">
        <v>653</v>
      </c>
      <c r="D330" s="194">
        <v>0</v>
      </c>
      <c r="E330" s="194">
        <v>0</v>
      </c>
      <c r="F330" s="45" t="str">
        <f t="shared" si="9"/>
        <v>-</v>
      </c>
    </row>
    <row r="331" spans="1:6" ht="12.75" customHeight="1" x14ac:dyDescent="0.2">
      <c r="A331" s="63">
        <v>7224</v>
      </c>
      <c r="B331" s="64" t="s">
        <v>654</v>
      </c>
      <c r="C331" s="247" t="s">
        <v>655</v>
      </c>
      <c r="D331" s="194">
        <v>0</v>
      </c>
      <c r="E331" s="194">
        <v>0</v>
      </c>
      <c r="F331" s="45" t="str">
        <f t="shared" si="9"/>
        <v>-</v>
      </c>
    </row>
    <row r="332" spans="1:6" ht="12.75" customHeight="1" x14ac:dyDescent="0.2">
      <c r="A332" s="70">
        <v>7225</v>
      </c>
      <c r="B332" s="65" t="s">
        <v>656</v>
      </c>
      <c r="C332" s="278" t="s">
        <v>657</v>
      </c>
      <c r="D332" s="192">
        <v>0</v>
      </c>
      <c r="E332" s="192">
        <v>0</v>
      </c>
      <c r="F332" s="45" t="str">
        <f t="shared" si="9"/>
        <v>-</v>
      </c>
    </row>
    <row r="333" spans="1:6" ht="12.75" customHeight="1" x14ac:dyDescent="0.2">
      <c r="A333" s="63">
        <v>7226</v>
      </c>
      <c r="B333" s="64" t="s">
        <v>658</v>
      </c>
      <c r="C333" s="247" t="s">
        <v>659</v>
      </c>
      <c r="D333" s="194">
        <v>0</v>
      </c>
      <c r="E333" s="194">
        <v>0</v>
      </c>
      <c r="F333" s="45" t="str">
        <f t="shared" si="9"/>
        <v>-</v>
      </c>
    </row>
    <row r="334" spans="1:6" ht="12.75" customHeight="1" x14ac:dyDescent="0.2">
      <c r="A334" s="63">
        <v>7227</v>
      </c>
      <c r="B334" s="64" t="s">
        <v>660</v>
      </c>
      <c r="C334" s="247" t="s">
        <v>661</v>
      </c>
      <c r="D334" s="194">
        <v>0</v>
      </c>
      <c r="E334" s="194">
        <v>0</v>
      </c>
      <c r="F334" s="45" t="str">
        <f t="shared" si="9"/>
        <v>-</v>
      </c>
    </row>
    <row r="335" spans="1:6" ht="12.75" customHeight="1" x14ac:dyDescent="0.2">
      <c r="A335" s="63" t="s">
        <v>662</v>
      </c>
      <c r="B335" s="64" t="s">
        <v>663</v>
      </c>
      <c r="C335" s="247" t="s">
        <v>662</v>
      </c>
      <c r="D335" s="194">
        <v>0</v>
      </c>
      <c r="E335" s="194">
        <v>0</v>
      </c>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v>0</v>
      </c>
      <c r="F337" s="45" t="str">
        <f t="shared" si="9"/>
        <v>-</v>
      </c>
    </row>
    <row r="338" spans="1:6" ht="12.75" customHeight="1" x14ac:dyDescent="0.2">
      <c r="A338" s="63">
        <v>7232</v>
      </c>
      <c r="B338" s="64" t="s">
        <v>668</v>
      </c>
      <c r="C338" s="247" t="s">
        <v>669</v>
      </c>
      <c r="D338" s="194">
        <v>0</v>
      </c>
      <c r="E338" s="194">
        <v>0</v>
      </c>
      <c r="F338" s="45" t="str">
        <f t="shared" si="9"/>
        <v>-</v>
      </c>
    </row>
    <row r="339" spans="1:6" ht="12.75" customHeight="1" x14ac:dyDescent="0.2">
      <c r="A339" s="63">
        <v>7233</v>
      </c>
      <c r="B339" s="64" t="s">
        <v>670</v>
      </c>
      <c r="C339" s="247" t="s">
        <v>671</v>
      </c>
      <c r="D339" s="194">
        <v>0</v>
      </c>
      <c r="E339" s="194">
        <v>0</v>
      </c>
      <c r="F339" s="45" t="str">
        <f t="shared" si="9"/>
        <v>-</v>
      </c>
    </row>
    <row r="340" spans="1:6" ht="12.75" customHeight="1" x14ac:dyDescent="0.2">
      <c r="A340" s="63">
        <v>7234</v>
      </c>
      <c r="B340" s="183" t="s">
        <v>672</v>
      </c>
      <c r="C340" s="247" t="s">
        <v>673</v>
      </c>
      <c r="D340" s="194">
        <v>0</v>
      </c>
      <c r="E340" s="194">
        <v>0</v>
      </c>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v>0</v>
      </c>
      <c r="F342" s="45" t="str">
        <f t="shared" si="9"/>
        <v>-</v>
      </c>
    </row>
    <row r="343" spans="1:6" ht="12.75" customHeight="1" x14ac:dyDescent="0.2">
      <c r="A343" s="63">
        <v>7242</v>
      </c>
      <c r="B343" s="64" t="s">
        <v>678</v>
      </c>
      <c r="C343" s="247" t="s">
        <v>679</v>
      </c>
      <c r="D343" s="194">
        <v>0</v>
      </c>
      <c r="E343" s="194">
        <v>0</v>
      </c>
      <c r="F343" s="45" t="str">
        <f t="shared" si="9"/>
        <v>-</v>
      </c>
    </row>
    <row r="344" spans="1:6" ht="12.75" customHeight="1" x14ac:dyDescent="0.2">
      <c r="A344" s="63">
        <v>7243</v>
      </c>
      <c r="B344" s="64" t="s">
        <v>680</v>
      </c>
      <c r="C344" s="247" t="s">
        <v>681</v>
      </c>
      <c r="D344" s="194">
        <v>0</v>
      </c>
      <c r="E344" s="194">
        <v>0</v>
      </c>
      <c r="F344" s="45" t="str">
        <f t="shared" si="9"/>
        <v>-</v>
      </c>
    </row>
    <row r="345" spans="1:6" ht="12.75" customHeight="1" x14ac:dyDescent="0.2">
      <c r="A345" s="63">
        <v>7244</v>
      </c>
      <c r="B345" s="64" t="s">
        <v>682</v>
      </c>
      <c r="C345" s="247" t="s">
        <v>683</v>
      </c>
      <c r="D345" s="194">
        <v>0</v>
      </c>
      <c r="E345" s="194">
        <v>0</v>
      </c>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v>0</v>
      </c>
      <c r="F347" s="45" t="str">
        <f t="shared" si="9"/>
        <v>-</v>
      </c>
    </row>
    <row r="348" spans="1:6" ht="12.75" customHeight="1" x14ac:dyDescent="0.2">
      <c r="A348" s="63">
        <v>7252</v>
      </c>
      <c r="B348" s="64" t="s">
        <v>688</v>
      </c>
      <c r="C348" s="247" t="s">
        <v>689</v>
      </c>
      <c r="D348" s="194">
        <v>0</v>
      </c>
      <c r="E348" s="194">
        <v>0</v>
      </c>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v>0</v>
      </c>
      <c r="F350" s="45" t="str">
        <f t="shared" si="9"/>
        <v>-</v>
      </c>
    </row>
    <row r="351" spans="1:6" ht="12.75" customHeight="1" x14ac:dyDescent="0.2">
      <c r="A351" s="63">
        <v>7262</v>
      </c>
      <c r="B351" s="64" t="s">
        <v>694</v>
      </c>
      <c r="C351" s="247" t="s">
        <v>695</v>
      </c>
      <c r="D351" s="194">
        <v>0</v>
      </c>
      <c r="E351" s="194">
        <v>0</v>
      </c>
      <c r="F351" s="45" t="str">
        <f t="shared" si="9"/>
        <v>-</v>
      </c>
    </row>
    <row r="352" spans="1:6" ht="12.75" customHeight="1" x14ac:dyDescent="0.2">
      <c r="A352" s="63">
        <v>7263</v>
      </c>
      <c r="B352" s="64" t="s">
        <v>696</v>
      </c>
      <c r="C352" s="247" t="s">
        <v>697</v>
      </c>
      <c r="D352" s="194">
        <v>0</v>
      </c>
      <c r="E352" s="194">
        <v>0</v>
      </c>
      <c r="F352" s="45" t="str">
        <f t="shared" si="9"/>
        <v>-</v>
      </c>
    </row>
    <row r="353" spans="1:6" ht="12.75" customHeight="1" x14ac:dyDescent="0.2">
      <c r="A353" s="63">
        <v>7264</v>
      </c>
      <c r="B353" s="64" t="s">
        <v>698</v>
      </c>
      <c r="C353" s="247" t="s">
        <v>699</v>
      </c>
      <c r="D353" s="194">
        <v>0</v>
      </c>
      <c r="E353" s="194">
        <v>0</v>
      </c>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v>0</v>
      </c>
      <c r="F356" s="45" t="str">
        <f t="shared" si="9"/>
        <v>-</v>
      </c>
    </row>
    <row r="357" spans="1:6" ht="12.75" customHeight="1" x14ac:dyDescent="0.2">
      <c r="A357" s="63">
        <v>7312</v>
      </c>
      <c r="B357" s="64" t="s">
        <v>706</v>
      </c>
      <c r="C357" s="247" t="s">
        <v>707</v>
      </c>
      <c r="D357" s="194">
        <v>0</v>
      </c>
      <c r="E357" s="194">
        <v>0</v>
      </c>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v>0</v>
      </c>
      <c r="F359" s="45" t="str">
        <f t="shared" si="9"/>
        <v>-</v>
      </c>
    </row>
    <row r="360" spans="1:6" ht="12.75" customHeight="1" x14ac:dyDescent="0.2">
      <c r="A360" s="63">
        <v>4</v>
      </c>
      <c r="B360" s="64" t="s">
        <v>712</v>
      </c>
      <c r="C360" s="247" t="s">
        <v>713</v>
      </c>
      <c r="D360" s="60">
        <f>D361+D373+D406+D410+D412</f>
        <v>16752.010000000002</v>
      </c>
      <c r="E360" s="60">
        <f>E361+E373+E406+E410+E412</f>
        <v>68894.33</v>
      </c>
      <c r="F360" s="45">
        <f t="shared" si="9"/>
        <v>411.26008162602574</v>
      </c>
    </row>
    <row r="361" spans="1:6" ht="12.75" customHeight="1" x14ac:dyDescent="0.2">
      <c r="A361" s="63">
        <v>41</v>
      </c>
      <c r="B361" s="64" t="s">
        <v>714</v>
      </c>
      <c r="C361" s="247" t="s">
        <v>715</v>
      </c>
      <c r="D361" s="60">
        <f>D362+D366</f>
        <v>0</v>
      </c>
      <c r="E361" s="60">
        <f>E362+E366</f>
        <v>0</v>
      </c>
      <c r="F361" s="45" t="str">
        <f t="shared" si="9"/>
        <v>-</v>
      </c>
    </row>
    <row r="362" spans="1:6" ht="12.75" customHeight="1" x14ac:dyDescent="0.2">
      <c r="A362" s="63">
        <v>411</v>
      </c>
      <c r="B362" s="64" t="s">
        <v>716</v>
      </c>
      <c r="C362" s="247" t="s">
        <v>717</v>
      </c>
      <c r="D362" s="60">
        <f>SUM(D363:D365)</f>
        <v>0</v>
      </c>
      <c r="E362" s="60">
        <f>SUM(E363:E365)</f>
        <v>0</v>
      </c>
      <c r="F362" s="45" t="str">
        <f t="shared" si="9"/>
        <v>-</v>
      </c>
    </row>
    <row r="363" spans="1:6" ht="12.75" customHeight="1" x14ac:dyDescent="0.2">
      <c r="A363" s="63">
        <v>4111</v>
      </c>
      <c r="B363" s="64" t="s">
        <v>614</v>
      </c>
      <c r="C363" s="247" t="s">
        <v>718</v>
      </c>
      <c r="D363" s="194">
        <v>0</v>
      </c>
      <c r="E363" s="194">
        <v>0</v>
      </c>
      <c r="F363" s="45" t="str">
        <f t="shared" si="9"/>
        <v>-</v>
      </c>
    </row>
    <row r="364" spans="1:6" ht="12.75" customHeight="1" x14ac:dyDescent="0.2">
      <c r="A364" s="63">
        <v>4112</v>
      </c>
      <c r="B364" s="64" t="s">
        <v>616</v>
      </c>
      <c r="C364" s="247" t="s">
        <v>719</v>
      </c>
      <c r="D364" s="194">
        <v>0</v>
      </c>
      <c r="E364" s="194">
        <v>0</v>
      </c>
      <c r="F364" s="45" t="str">
        <f t="shared" si="9"/>
        <v>-</v>
      </c>
    </row>
    <row r="365" spans="1:6" ht="12.75" customHeight="1" x14ac:dyDescent="0.2">
      <c r="A365" s="63">
        <v>4113</v>
      </c>
      <c r="B365" s="64" t="s">
        <v>720</v>
      </c>
      <c r="C365" s="247" t="s">
        <v>721</v>
      </c>
      <c r="D365" s="194">
        <v>0</v>
      </c>
      <c r="E365" s="194">
        <v>0</v>
      </c>
      <c r="F365" s="45" t="str">
        <f t="shared" si="9"/>
        <v>-</v>
      </c>
    </row>
    <row r="366" spans="1:6" ht="12.75" customHeight="1" x14ac:dyDescent="0.2">
      <c r="A366" s="63">
        <v>412</v>
      </c>
      <c r="B366" s="64" t="s">
        <v>722</v>
      </c>
      <c r="C366" s="247" t="s">
        <v>723</v>
      </c>
      <c r="D366" s="60">
        <f>SUM(D367:D372)</f>
        <v>0</v>
      </c>
      <c r="E366" s="60">
        <f>SUM(E367:E372)</f>
        <v>0</v>
      </c>
      <c r="F366" s="45" t="str">
        <f t="shared" si="9"/>
        <v>-</v>
      </c>
    </row>
    <row r="367" spans="1:6" ht="12.75" customHeight="1" x14ac:dyDescent="0.2">
      <c r="A367" s="63">
        <v>4121</v>
      </c>
      <c r="B367" s="64" t="s">
        <v>622</v>
      </c>
      <c r="C367" s="247" t="s">
        <v>724</v>
      </c>
      <c r="D367" s="194">
        <v>0</v>
      </c>
      <c r="E367" s="194">
        <v>0</v>
      </c>
      <c r="F367" s="45" t="str">
        <f t="shared" si="9"/>
        <v>-</v>
      </c>
    </row>
    <row r="368" spans="1:6" ht="12.75" customHeight="1" x14ac:dyDescent="0.2">
      <c r="A368" s="63">
        <v>4122</v>
      </c>
      <c r="B368" s="64" t="s">
        <v>624</v>
      </c>
      <c r="C368" s="247" t="s">
        <v>725</v>
      </c>
      <c r="D368" s="194">
        <v>0</v>
      </c>
      <c r="E368" s="194">
        <v>0</v>
      </c>
      <c r="F368" s="45" t="str">
        <f t="shared" si="9"/>
        <v>-</v>
      </c>
    </row>
    <row r="369" spans="1:6" ht="12.75" customHeight="1" x14ac:dyDescent="0.2">
      <c r="A369" s="63">
        <v>4123</v>
      </c>
      <c r="B369" s="64" t="s">
        <v>626</v>
      </c>
      <c r="C369" s="247" t="s">
        <v>726</v>
      </c>
      <c r="D369" s="194">
        <v>0</v>
      </c>
      <c r="E369" s="194">
        <v>0</v>
      </c>
      <c r="F369" s="45" t="str">
        <f t="shared" si="9"/>
        <v>-</v>
      </c>
    </row>
    <row r="370" spans="1:6" ht="12.75" customHeight="1" x14ac:dyDescent="0.2">
      <c r="A370" s="63">
        <v>4124</v>
      </c>
      <c r="B370" s="64" t="s">
        <v>628</v>
      </c>
      <c r="C370" s="247" t="s">
        <v>727</v>
      </c>
      <c r="D370" s="194">
        <v>0</v>
      </c>
      <c r="E370" s="194">
        <v>0</v>
      </c>
      <c r="F370" s="45" t="str">
        <f t="shared" si="9"/>
        <v>-</v>
      </c>
    </row>
    <row r="371" spans="1:6" ht="12.75" customHeight="1" x14ac:dyDescent="0.2">
      <c r="A371" s="63">
        <v>4125</v>
      </c>
      <c r="B371" s="64" t="s">
        <v>630</v>
      </c>
      <c r="C371" s="247" t="s">
        <v>728</v>
      </c>
      <c r="D371" s="194">
        <v>0</v>
      </c>
      <c r="E371" s="194">
        <v>0</v>
      </c>
      <c r="F371" s="45" t="str">
        <f t="shared" si="9"/>
        <v>-</v>
      </c>
    </row>
    <row r="372" spans="1:6" ht="12.75" customHeight="1" x14ac:dyDescent="0.2">
      <c r="A372" s="63">
        <v>4126</v>
      </c>
      <c r="B372" s="64" t="s">
        <v>632</v>
      </c>
      <c r="C372" s="247" t="s">
        <v>729</v>
      </c>
      <c r="D372" s="194">
        <v>0</v>
      </c>
      <c r="E372" s="194">
        <v>0</v>
      </c>
      <c r="F372" s="45" t="str">
        <f t="shared" si="9"/>
        <v>-</v>
      </c>
    </row>
    <row r="373" spans="1:6" ht="24" x14ac:dyDescent="0.2">
      <c r="A373" s="63">
        <v>42</v>
      </c>
      <c r="B373" s="183" t="s">
        <v>730</v>
      </c>
      <c r="C373" s="247" t="s">
        <v>731</v>
      </c>
      <c r="D373" s="60">
        <f>D374+D379+D388+D393+D398+D401</f>
        <v>10752.01</v>
      </c>
      <c r="E373" s="60">
        <f>E374+E379+E388+E393+E398+E401</f>
        <v>31844.33</v>
      </c>
      <c r="F373" s="45">
        <f t="shared" si="9"/>
        <v>296.17094850172202</v>
      </c>
    </row>
    <row r="374" spans="1:6" ht="12.75" customHeight="1" x14ac:dyDescent="0.2">
      <c r="A374" s="63">
        <v>421</v>
      </c>
      <c r="B374" s="64" t="s">
        <v>732</v>
      </c>
      <c r="C374" s="247" t="s">
        <v>733</v>
      </c>
      <c r="D374" s="60">
        <f>SUM(D375:D378)</f>
        <v>0</v>
      </c>
      <c r="E374" s="60">
        <f>SUM(E375:E378)</f>
        <v>0</v>
      </c>
      <c r="F374" s="45" t="str">
        <f t="shared" si="9"/>
        <v>-</v>
      </c>
    </row>
    <row r="375" spans="1:6" ht="12.75" customHeight="1" x14ac:dyDescent="0.2">
      <c r="A375" s="63">
        <v>4211</v>
      </c>
      <c r="B375" s="64" t="s">
        <v>638</v>
      </c>
      <c r="C375" s="247" t="s">
        <v>734</v>
      </c>
      <c r="D375" s="194">
        <v>0</v>
      </c>
      <c r="E375" s="194">
        <v>0</v>
      </c>
      <c r="F375" s="45" t="str">
        <f t="shared" si="9"/>
        <v>-</v>
      </c>
    </row>
    <row r="376" spans="1:6" ht="12.75" customHeight="1" x14ac:dyDescent="0.2">
      <c r="A376" s="63">
        <v>4212</v>
      </c>
      <c r="B376" s="64" t="s">
        <v>640</v>
      </c>
      <c r="C376" s="247" t="s">
        <v>735</v>
      </c>
      <c r="D376" s="194">
        <v>0</v>
      </c>
      <c r="E376" s="194">
        <v>0</v>
      </c>
      <c r="F376" s="45" t="str">
        <f t="shared" si="9"/>
        <v>-</v>
      </c>
    </row>
    <row r="377" spans="1:6" ht="12.75" customHeight="1" x14ac:dyDescent="0.2">
      <c r="A377" s="63">
        <v>4213</v>
      </c>
      <c r="B377" s="64" t="s">
        <v>642</v>
      </c>
      <c r="C377" s="247" t="s">
        <v>736</v>
      </c>
      <c r="D377" s="194">
        <v>0</v>
      </c>
      <c r="E377" s="194">
        <v>0</v>
      </c>
      <c r="F377" s="45" t="str">
        <f t="shared" si="9"/>
        <v>-</v>
      </c>
    </row>
    <row r="378" spans="1:6" ht="12.75" customHeight="1" x14ac:dyDescent="0.2">
      <c r="A378" s="63">
        <v>4214</v>
      </c>
      <c r="B378" s="64" t="s">
        <v>644</v>
      </c>
      <c r="C378" s="247" t="s">
        <v>737</v>
      </c>
      <c r="D378" s="194">
        <v>0</v>
      </c>
      <c r="E378" s="194">
        <v>0</v>
      </c>
      <c r="F378" s="45" t="str">
        <f t="shared" si="9"/>
        <v>-</v>
      </c>
    </row>
    <row r="379" spans="1:6" ht="12.75" customHeight="1" x14ac:dyDescent="0.2">
      <c r="A379" s="63">
        <v>422</v>
      </c>
      <c r="B379" s="64" t="s">
        <v>738</v>
      </c>
      <c r="C379" s="247" t="s">
        <v>739</v>
      </c>
      <c r="D379" s="60">
        <f>SUM(D380:D387)</f>
        <v>10752.01</v>
      </c>
      <c r="E379" s="60">
        <f>SUM(E380:E387)</f>
        <v>31844.33</v>
      </c>
      <c r="F379" s="45">
        <f t="shared" si="9"/>
        <v>296.17094850172202</v>
      </c>
    </row>
    <row r="380" spans="1:6" ht="12.75" customHeight="1" x14ac:dyDescent="0.2">
      <c r="A380" s="63">
        <v>4221</v>
      </c>
      <c r="B380" s="64" t="s">
        <v>648</v>
      </c>
      <c r="C380" s="247" t="s">
        <v>740</v>
      </c>
      <c r="D380" s="194">
        <v>0</v>
      </c>
      <c r="E380" s="194">
        <v>0</v>
      </c>
      <c r="F380" s="45" t="str">
        <f t="shared" si="9"/>
        <v>-</v>
      </c>
    </row>
    <row r="381" spans="1:6" ht="12.75" customHeight="1" x14ac:dyDescent="0.2">
      <c r="A381" s="63">
        <v>4222</v>
      </c>
      <c r="B381" s="64" t="s">
        <v>741</v>
      </c>
      <c r="C381" s="247" t="s">
        <v>742</v>
      </c>
      <c r="D381" s="194">
        <v>0</v>
      </c>
      <c r="E381" s="194">
        <v>0</v>
      </c>
      <c r="F381" s="45" t="str">
        <f t="shared" si="9"/>
        <v>-</v>
      </c>
    </row>
    <row r="382" spans="1:6" ht="12.75" customHeight="1" x14ac:dyDescent="0.2">
      <c r="A382" s="63">
        <v>4223</v>
      </c>
      <c r="B382" s="64" t="s">
        <v>652</v>
      </c>
      <c r="C382" s="247" t="s">
        <v>743</v>
      </c>
      <c r="D382" s="194">
        <v>0</v>
      </c>
      <c r="E382" s="194">
        <v>0</v>
      </c>
      <c r="F382" s="45" t="str">
        <f t="shared" si="9"/>
        <v>-</v>
      </c>
    </row>
    <row r="383" spans="1:6" ht="12.75" customHeight="1" x14ac:dyDescent="0.2">
      <c r="A383" s="63">
        <v>4224</v>
      </c>
      <c r="B383" s="64" t="s">
        <v>654</v>
      </c>
      <c r="C383" s="247" t="s">
        <v>744</v>
      </c>
      <c r="D383" s="194">
        <v>0</v>
      </c>
      <c r="E383" s="194">
        <v>0</v>
      </c>
      <c r="F383" s="45" t="str">
        <f t="shared" si="9"/>
        <v>-</v>
      </c>
    </row>
    <row r="384" spans="1:6" ht="12.75" customHeight="1" x14ac:dyDescent="0.2">
      <c r="A384" s="70">
        <v>4225</v>
      </c>
      <c r="B384" s="65" t="s">
        <v>656</v>
      </c>
      <c r="C384" s="278" t="s">
        <v>745</v>
      </c>
      <c r="D384" s="192">
        <v>0</v>
      </c>
      <c r="E384" s="192">
        <v>0</v>
      </c>
      <c r="F384" s="71" t="str">
        <f t="shared" si="9"/>
        <v>-</v>
      </c>
    </row>
    <row r="385" spans="1:6" ht="12.75" customHeight="1" x14ac:dyDescent="0.2">
      <c r="A385" s="63">
        <v>4226</v>
      </c>
      <c r="B385" s="64" t="s">
        <v>658</v>
      </c>
      <c r="C385" s="247" t="s">
        <v>746</v>
      </c>
      <c r="D385" s="194">
        <v>0</v>
      </c>
      <c r="E385" s="194">
        <v>0</v>
      </c>
      <c r="F385" s="45" t="str">
        <f t="shared" si="9"/>
        <v>-</v>
      </c>
    </row>
    <row r="386" spans="1:6" ht="12.75" customHeight="1" x14ac:dyDescent="0.2">
      <c r="A386" s="63">
        <v>4227</v>
      </c>
      <c r="B386" s="183" t="s">
        <v>660</v>
      </c>
      <c r="C386" s="247" t="s">
        <v>747</v>
      </c>
      <c r="D386" s="194">
        <v>10752.01</v>
      </c>
      <c r="E386" s="194">
        <v>31844.33</v>
      </c>
      <c r="F386" s="45">
        <f t="shared" si="9"/>
        <v>296.17094850172202</v>
      </c>
    </row>
    <row r="387" spans="1:6" ht="12.75" customHeight="1" x14ac:dyDescent="0.2">
      <c r="A387" s="63" t="s">
        <v>748</v>
      </c>
      <c r="B387" s="183" t="s">
        <v>663</v>
      </c>
      <c r="C387" s="247" t="s">
        <v>748</v>
      </c>
      <c r="D387" s="194">
        <v>0</v>
      </c>
      <c r="E387" s="194">
        <v>0</v>
      </c>
      <c r="F387" s="45" t="str">
        <f t="shared" si="9"/>
        <v>-</v>
      </c>
    </row>
    <row r="388" spans="1:6" ht="12.75" customHeight="1" x14ac:dyDescent="0.2">
      <c r="A388" s="63">
        <v>423</v>
      </c>
      <c r="B388" s="64" t="s">
        <v>749</v>
      </c>
      <c r="C388" s="247" t="s">
        <v>750</v>
      </c>
      <c r="D388" s="60">
        <f>SUM(D389:D392)</f>
        <v>0</v>
      </c>
      <c r="E388" s="60">
        <f>SUM(E389:E392)</f>
        <v>0</v>
      </c>
      <c r="F388" s="45" t="str">
        <f t="shared" si="9"/>
        <v>-</v>
      </c>
    </row>
    <row r="389" spans="1:6" ht="12.75" customHeight="1" x14ac:dyDescent="0.2">
      <c r="A389" s="63">
        <v>4231</v>
      </c>
      <c r="B389" s="64" t="s">
        <v>666</v>
      </c>
      <c r="C389" s="247" t="s">
        <v>751</v>
      </c>
      <c r="D389" s="194">
        <v>0</v>
      </c>
      <c r="E389" s="194">
        <v>0</v>
      </c>
      <c r="F389" s="45" t="str">
        <f t="shared" si="9"/>
        <v>-</v>
      </c>
    </row>
    <row r="390" spans="1:6" ht="12.75" customHeight="1" x14ac:dyDescent="0.2">
      <c r="A390" s="63">
        <v>4232</v>
      </c>
      <c r="B390" s="64" t="s">
        <v>668</v>
      </c>
      <c r="C390" s="247" t="s">
        <v>752</v>
      </c>
      <c r="D390" s="194">
        <v>0</v>
      </c>
      <c r="E390" s="194">
        <v>0</v>
      </c>
      <c r="F390" s="45" t="str">
        <f t="shared" si="9"/>
        <v>-</v>
      </c>
    </row>
    <row r="391" spans="1:6" ht="12.75" customHeight="1" x14ac:dyDescent="0.2">
      <c r="A391" s="63">
        <v>4233</v>
      </c>
      <c r="B391" s="64" t="s">
        <v>670</v>
      </c>
      <c r="C391" s="247" t="s">
        <v>753</v>
      </c>
      <c r="D391" s="194">
        <v>0</v>
      </c>
      <c r="E391" s="194">
        <v>0</v>
      </c>
      <c r="F391" s="45" t="str">
        <f t="shared" si="9"/>
        <v>-</v>
      </c>
    </row>
    <row r="392" spans="1:6" ht="12.75" customHeight="1" x14ac:dyDescent="0.2">
      <c r="A392" s="63">
        <v>4234</v>
      </c>
      <c r="B392" s="183" t="s">
        <v>672</v>
      </c>
      <c r="C392" s="247" t="s">
        <v>754</v>
      </c>
      <c r="D392" s="194">
        <v>0</v>
      </c>
      <c r="E392" s="194">
        <v>0</v>
      </c>
      <c r="F392" s="45" t="str">
        <f t="shared" si="9"/>
        <v>-</v>
      </c>
    </row>
    <row r="393" spans="1:6" ht="12.75" customHeight="1" x14ac:dyDescent="0.2">
      <c r="A393" s="63">
        <v>424</v>
      </c>
      <c r="B393" s="64" t="s">
        <v>755</v>
      </c>
      <c r="C393" s="247" t="s">
        <v>756</v>
      </c>
      <c r="D393" s="60">
        <f>SUM(D394:D397)</f>
        <v>0</v>
      </c>
      <c r="E393" s="60">
        <f>SUM(E394:E397)</f>
        <v>0</v>
      </c>
      <c r="F393" s="45" t="str">
        <f t="shared" si="9"/>
        <v>-</v>
      </c>
    </row>
    <row r="394" spans="1:6" ht="12.75" customHeight="1" x14ac:dyDescent="0.2">
      <c r="A394" s="63">
        <v>4241</v>
      </c>
      <c r="B394" s="64" t="s">
        <v>757</v>
      </c>
      <c r="C394" s="247" t="s">
        <v>758</v>
      </c>
      <c r="D394" s="194">
        <v>0</v>
      </c>
      <c r="E394" s="194">
        <v>0</v>
      </c>
      <c r="F394" s="45" t="str">
        <f t="shared" si="9"/>
        <v>-</v>
      </c>
    </row>
    <row r="395" spans="1:6" ht="12.75" customHeight="1" x14ac:dyDescent="0.2">
      <c r="A395" s="63">
        <v>4242</v>
      </c>
      <c r="B395" s="64" t="s">
        <v>678</v>
      </c>
      <c r="C395" s="247" t="s">
        <v>759</v>
      </c>
      <c r="D395" s="194">
        <v>0</v>
      </c>
      <c r="E395" s="194">
        <v>0</v>
      </c>
      <c r="F395" s="45" t="str">
        <f t="shared" si="9"/>
        <v>-</v>
      </c>
    </row>
    <row r="396" spans="1:6" ht="12.75" customHeight="1" x14ac:dyDescent="0.2">
      <c r="A396" s="63">
        <v>4243</v>
      </c>
      <c r="B396" s="64" t="s">
        <v>680</v>
      </c>
      <c r="C396" s="247" t="s">
        <v>760</v>
      </c>
      <c r="D396" s="194">
        <v>0</v>
      </c>
      <c r="E396" s="194">
        <v>0</v>
      </c>
      <c r="F396" s="45" t="str">
        <f t="shared" si="9"/>
        <v>-</v>
      </c>
    </row>
    <row r="397" spans="1:6" ht="12.75" customHeight="1" x14ac:dyDescent="0.2">
      <c r="A397" s="63">
        <v>4244</v>
      </c>
      <c r="B397" s="64" t="s">
        <v>682</v>
      </c>
      <c r="C397" s="247" t="s">
        <v>761</v>
      </c>
      <c r="D397" s="194">
        <v>0</v>
      </c>
      <c r="E397" s="194">
        <v>0</v>
      </c>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v>0</v>
      </c>
      <c r="F399" s="45" t="str">
        <f t="shared" si="9"/>
        <v>-</v>
      </c>
    </row>
    <row r="400" spans="1:6" ht="12.75" customHeight="1" x14ac:dyDescent="0.2">
      <c r="A400" s="63">
        <v>4252</v>
      </c>
      <c r="B400" s="64" t="s">
        <v>688</v>
      </c>
      <c r="C400" s="247" t="s">
        <v>766</v>
      </c>
      <c r="D400" s="194">
        <v>0</v>
      </c>
      <c r="E400" s="194">
        <v>0</v>
      </c>
      <c r="F400" s="45" t="str">
        <f t="shared" si="9"/>
        <v>-</v>
      </c>
    </row>
    <row r="401" spans="1:6" ht="12.75" customHeight="1" x14ac:dyDescent="0.2">
      <c r="A401" s="63">
        <v>426</v>
      </c>
      <c r="B401" s="64" t="s">
        <v>767</v>
      </c>
      <c r="C401" s="247" t="s">
        <v>768</v>
      </c>
      <c r="D401" s="60">
        <f>SUM(D402:D405)</f>
        <v>0</v>
      </c>
      <c r="E401" s="60">
        <f>SUM(E402:E405)</f>
        <v>0</v>
      </c>
      <c r="F401" s="45" t="str">
        <f t="shared" si="9"/>
        <v>-</v>
      </c>
    </row>
    <row r="402" spans="1:6" ht="12.75" customHeight="1" x14ac:dyDescent="0.2">
      <c r="A402" s="63">
        <v>4261</v>
      </c>
      <c r="B402" s="64" t="s">
        <v>692</v>
      </c>
      <c r="C402" s="247" t="s">
        <v>769</v>
      </c>
      <c r="D402" s="194">
        <v>0</v>
      </c>
      <c r="E402" s="194">
        <v>0</v>
      </c>
      <c r="F402" s="45" t="str">
        <f t="shared" si="9"/>
        <v>-</v>
      </c>
    </row>
    <row r="403" spans="1:6" ht="12.75" customHeight="1" x14ac:dyDescent="0.2">
      <c r="A403" s="63">
        <v>4262</v>
      </c>
      <c r="B403" s="64" t="s">
        <v>694</v>
      </c>
      <c r="C403" s="247" t="s">
        <v>770</v>
      </c>
      <c r="D403" s="194">
        <v>0</v>
      </c>
      <c r="E403" s="194">
        <v>0</v>
      </c>
      <c r="F403" s="45" t="str">
        <f t="shared" si="9"/>
        <v>-</v>
      </c>
    </row>
    <row r="404" spans="1:6" ht="12.75" customHeight="1" x14ac:dyDescent="0.2">
      <c r="A404" s="63">
        <v>4263</v>
      </c>
      <c r="B404" s="64" t="s">
        <v>696</v>
      </c>
      <c r="C404" s="247" t="s">
        <v>771</v>
      </c>
      <c r="D404" s="194">
        <v>0</v>
      </c>
      <c r="E404" s="194">
        <v>0</v>
      </c>
      <c r="F404" s="45" t="str">
        <f t="shared" si="9"/>
        <v>-</v>
      </c>
    </row>
    <row r="405" spans="1:6" ht="12.75" customHeight="1" x14ac:dyDescent="0.2">
      <c r="A405" s="63">
        <v>4264</v>
      </c>
      <c r="B405" s="64" t="s">
        <v>698</v>
      </c>
      <c r="C405" s="247" t="s">
        <v>772</v>
      </c>
      <c r="D405" s="194">
        <v>0</v>
      </c>
      <c r="E405" s="194">
        <v>0</v>
      </c>
      <c r="F405" s="45" t="str">
        <f t="shared" si="9"/>
        <v>-</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v>0</v>
      </c>
      <c r="F408" s="45" t="str">
        <f t="shared" si="9"/>
        <v>-</v>
      </c>
    </row>
    <row r="409" spans="1:6" ht="12.75" customHeight="1" x14ac:dyDescent="0.2">
      <c r="A409" s="63">
        <v>4312</v>
      </c>
      <c r="B409" s="64" t="s">
        <v>706</v>
      </c>
      <c r="C409" s="247" t="s">
        <v>778</v>
      </c>
      <c r="D409" s="194">
        <v>0</v>
      </c>
      <c r="E409" s="194">
        <v>0</v>
      </c>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v>0</v>
      </c>
      <c r="F411" s="45" t="str">
        <f t="shared" si="9"/>
        <v>-</v>
      </c>
    </row>
    <row r="412" spans="1:6" ht="12.75" customHeight="1" x14ac:dyDescent="0.2">
      <c r="A412" s="63">
        <v>45</v>
      </c>
      <c r="B412" s="64" t="s">
        <v>783</v>
      </c>
      <c r="C412" s="247" t="s">
        <v>784</v>
      </c>
      <c r="D412" s="60">
        <f>SUM(D413:D416)</f>
        <v>6000</v>
      </c>
      <c r="E412" s="60">
        <f>SUM(E413:E416)</f>
        <v>37050</v>
      </c>
      <c r="F412" s="45">
        <f t="shared" si="9"/>
        <v>617.5</v>
      </c>
    </row>
    <row r="413" spans="1:6" ht="12.75" customHeight="1" x14ac:dyDescent="0.2">
      <c r="A413" s="63">
        <v>451</v>
      </c>
      <c r="B413" s="64" t="s">
        <v>785</v>
      </c>
      <c r="C413" s="247" t="s">
        <v>786</v>
      </c>
      <c r="D413" s="194">
        <v>6000</v>
      </c>
      <c r="E413" s="194">
        <v>37050</v>
      </c>
      <c r="F413" s="45">
        <f t="shared" si="9"/>
        <v>617.5</v>
      </c>
    </row>
    <row r="414" spans="1:6" ht="12.75" customHeight="1" x14ac:dyDescent="0.2">
      <c r="A414" s="63">
        <v>452</v>
      </c>
      <c r="B414" s="64" t="s">
        <v>787</v>
      </c>
      <c r="C414" s="247" t="s">
        <v>788</v>
      </c>
      <c r="D414" s="194">
        <v>0</v>
      </c>
      <c r="E414" s="194">
        <v>0</v>
      </c>
      <c r="F414" s="45" t="str">
        <f t="shared" si="9"/>
        <v>-</v>
      </c>
    </row>
    <row r="415" spans="1:6" ht="12.75" customHeight="1" x14ac:dyDescent="0.2">
      <c r="A415" s="63">
        <v>453</v>
      </c>
      <c r="B415" s="64" t="s">
        <v>789</v>
      </c>
      <c r="C415" s="247" t="s">
        <v>790</v>
      </c>
      <c r="D415" s="194">
        <v>0</v>
      </c>
      <c r="E415" s="194">
        <v>0</v>
      </c>
      <c r="F415" s="45" t="str">
        <f t="shared" si="9"/>
        <v>-</v>
      </c>
    </row>
    <row r="416" spans="1:6" ht="12.75" customHeight="1" x14ac:dyDescent="0.2">
      <c r="A416" s="63">
        <v>454</v>
      </c>
      <c r="B416" s="64" t="s">
        <v>791</v>
      </c>
      <c r="C416" s="247" t="s">
        <v>792</v>
      </c>
      <c r="D416" s="194">
        <v>0</v>
      </c>
      <c r="E416" s="194">
        <v>0</v>
      </c>
      <c r="F416" s="45" t="str">
        <f t="shared" si="9"/>
        <v>-</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16752.010000000002</v>
      </c>
      <c r="E418" s="60">
        <f>IF(E360&gt;=E308,E360-E308,0)</f>
        <v>68894.33</v>
      </c>
      <c r="F418" s="45">
        <f t="shared" si="9"/>
        <v>411.26008162602574</v>
      </c>
    </row>
    <row r="419" spans="1:6" ht="12.75" customHeight="1" x14ac:dyDescent="0.2">
      <c r="A419" s="63">
        <v>92212</v>
      </c>
      <c r="B419" s="64" t="s">
        <v>797</v>
      </c>
      <c r="C419" s="247" t="s">
        <v>798</v>
      </c>
      <c r="D419" s="194">
        <v>0</v>
      </c>
      <c r="E419" s="194">
        <v>0</v>
      </c>
      <c r="F419" s="45" t="str">
        <f t="shared" si="9"/>
        <v>-</v>
      </c>
    </row>
    <row r="420" spans="1:6" ht="12.75" customHeight="1" x14ac:dyDescent="0.2">
      <c r="A420" s="63">
        <v>92222</v>
      </c>
      <c r="B420" s="64" t="s">
        <v>799</v>
      </c>
      <c r="C420" s="247" t="s">
        <v>800</v>
      </c>
      <c r="D420" s="194">
        <v>0</v>
      </c>
      <c r="E420" s="194">
        <v>0</v>
      </c>
      <c r="F420" s="45" t="str">
        <f t="shared" si="9"/>
        <v>-</v>
      </c>
    </row>
    <row r="421" spans="1:6" ht="12.75" customHeight="1" x14ac:dyDescent="0.2">
      <c r="A421" s="63">
        <v>97</v>
      </c>
      <c r="B421" s="220" t="s">
        <v>801</v>
      </c>
      <c r="C421" s="247" t="s">
        <v>802</v>
      </c>
      <c r="D421" s="194">
        <v>0</v>
      </c>
      <c r="E421" s="194">
        <v>0</v>
      </c>
      <c r="F421" s="45" t="str">
        <f t="shared" si="9"/>
        <v>-</v>
      </c>
    </row>
    <row r="422" spans="1:6" ht="12.75" customHeight="1" x14ac:dyDescent="0.2">
      <c r="A422" s="63" t="s">
        <v>582</v>
      </c>
      <c r="B422" s="64" t="s">
        <v>803</v>
      </c>
      <c r="C422" s="247" t="s">
        <v>804</v>
      </c>
      <c r="D422" s="60">
        <f>D6+D308</f>
        <v>2804840.87</v>
      </c>
      <c r="E422" s="60">
        <f>E6+E308</f>
        <v>3495177.46</v>
      </c>
      <c r="F422" s="45">
        <f t="shared" si="9"/>
        <v>124.61232640267394</v>
      </c>
    </row>
    <row r="423" spans="1:6" ht="12.75" customHeight="1" x14ac:dyDescent="0.2">
      <c r="A423" s="63" t="s">
        <v>582</v>
      </c>
      <c r="B423" s="64" t="s">
        <v>805</v>
      </c>
      <c r="C423" s="247" t="s">
        <v>806</v>
      </c>
      <c r="D423" s="60">
        <f>D299+D360</f>
        <v>2802369.4499999997</v>
      </c>
      <c r="E423" s="60">
        <f>E299+E360</f>
        <v>3753981.01</v>
      </c>
      <c r="F423" s="45">
        <f t="shared" si="9"/>
        <v>133.95739130684572</v>
      </c>
    </row>
    <row r="424" spans="1:6" ht="12.75" customHeight="1" x14ac:dyDescent="0.2">
      <c r="A424" s="63" t="s">
        <v>582</v>
      </c>
      <c r="B424" s="64" t="s">
        <v>807</v>
      </c>
      <c r="C424" s="247" t="s">
        <v>808</v>
      </c>
      <c r="D424" s="60">
        <f>IF(D422&gt;=D423,D422-D423,0)</f>
        <v>2471.4200000003912</v>
      </c>
      <c r="E424" s="60">
        <f>IF(E422&gt;=E423,E422-E423,0)</f>
        <v>0</v>
      </c>
      <c r="F424" s="45">
        <f t="shared" si="9"/>
        <v>0</v>
      </c>
    </row>
    <row r="425" spans="1:6" ht="12.75" customHeight="1" x14ac:dyDescent="0.2">
      <c r="A425" s="63" t="s">
        <v>582</v>
      </c>
      <c r="B425" s="64" t="s">
        <v>809</v>
      </c>
      <c r="C425" s="247" t="s">
        <v>810</v>
      </c>
      <c r="D425" s="60">
        <f>IF(D423&gt;=D422,D423-D422,0)</f>
        <v>0</v>
      </c>
      <c r="E425" s="60">
        <f>IF(E423&gt;=E422,E423-E422,0)</f>
        <v>258803.54999999981</v>
      </c>
      <c r="F425" s="45" t="str">
        <f t="shared" si="9"/>
        <v>-</v>
      </c>
    </row>
    <row r="426" spans="1:6" ht="12.75" customHeight="1" x14ac:dyDescent="0.2">
      <c r="A426" s="251" t="s">
        <v>811</v>
      </c>
      <c r="B426" s="183" t="s">
        <v>812</v>
      </c>
      <c r="C426" s="252" t="s">
        <v>813</v>
      </c>
      <c r="D426" s="60">
        <f>IF(D302-D303+D419-D420&gt;=0,D302-D303+D419-D420,0)</f>
        <v>16926.12</v>
      </c>
      <c r="E426" s="60">
        <f>IF(E302-E303+E419-E420&gt;=0,E302-E303+E419-E420,0)</f>
        <v>19203.98</v>
      </c>
      <c r="F426" s="45">
        <f t="shared" si="9"/>
        <v>113.45766188588998</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9"/>
        <v>-</v>
      </c>
    </row>
    <row r="428" spans="1:6" ht="24" x14ac:dyDescent="0.2">
      <c r="A428" s="249" t="s">
        <v>816</v>
      </c>
      <c r="B428" s="243" t="s">
        <v>817</v>
      </c>
      <c r="C428" s="250" t="s">
        <v>818</v>
      </c>
      <c r="D428" s="81">
        <f>D304+D421</f>
        <v>14204.6</v>
      </c>
      <c r="E428" s="81">
        <f>E304+E421</f>
        <v>5576.59</v>
      </c>
      <c r="F428" s="61">
        <f t="shared" si="9"/>
        <v>39.259042845275474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v>0</v>
      </c>
      <c r="F433" s="45" t="str">
        <f t="shared" si="10"/>
        <v>-</v>
      </c>
    </row>
    <row r="434" spans="1:6" ht="12.75" customHeight="1" x14ac:dyDescent="0.2">
      <c r="A434" s="63">
        <v>8114</v>
      </c>
      <c r="B434" s="64" t="s">
        <v>828</v>
      </c>
      <c r="C434" s="247" t="s">
        <v>829</v>
      </c>
      <c r="D434" s="194">
        <v>0</v>
      </c>
      <c r="E434" s="194">
        <v>0</v>
      </c>
      <c r="F434" s="45" t="str">
        <f t="shared" si="10"/>
        <v>-</v>
      </c>
    </row>
    <row r="435" spans="1:6" ht="12.75" customHeight="1" x14ac:dyDescent="0.2">
      <c r="A435" s="63">
        <v>8115</v>
      </c>
      <c r="B435" s="64" t="s">
        <v>830</v>
      </c>
      <c r="C435" s="247" t="s">
        <v>831</v>
      </c>
      <c r="D435" s="194">
        <v>0</v>
      </c>
      <c r="E435" s="194">
        <v>0</v>
      </c>
      <c r="F435" s="45" t="str">
        <f t="shared" si="10"/>
        <v>-</v>
      </c>
    </row>
    <row r="436" spans="1:6" ht="12.75" customHeight="1" x14ac:dyDescent="0.2">
      <c r="A436" s="63">
        <v>8116</v>
      </c>
      <c r="B436" s="64" t="s">
        <v>832</v>
      </c>
      <c r="C436" s="247" t="s">
        <v>833</v>
      </c>
      <c r="D436" s="194">
        <v>0</v>
      </c>
      <c r="E436" s="194">
        <v>0</v>
      </c>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v>0</v>
      </c>
      <c r="F438" s="45" t="str">
        <f t="shared" si="10"/>
        <v>-</v>
      </c>
    </row>
    <row r="439" spans="1:6" ht="24" x14ac:dyDescent="0.2">
      <c r="A439" s="63">
        <v>8122</v>
      </c>
      <c r="B439" s="183" t="s">
        <v>838</v>
      </c>
      <c r="C439" s="247" t="s">
        <v>839</v>
      </c>
      <c r="D439" s="194">
        <v>0</v>
      </c>
      <c r="E439" s="194">
        <v>0</v>
      </c>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v>0</v>
      </c>
      <c r="F441" s="45" t="str">
        <f t="shared" si="10"/>
        <v>-</v>
      </c>
    </row>
    <row r="442" spans="1:6" ht="12.75" customHeight="1" x14ac:dyDescent="0.2">
      <c r="A442" s="63">
        <v>8133</v>
      </c>
      <c r="B442" s="64" t="s">
        <v>844</v>
      </c>
      <c r="C442" s="247" t="s">
        <v>845</v>
      </c>
      <c r="D442" s="194">
        <v>0</v>
      </c>
      <c r="E442" s="194">
        <v>0</v>
      </c>
      <c r="F442" s="45" t="str">
        <f t="shared" si="10"/>
        <v>-</v>
      </c>
    </row>
    <row r="443" spans="1:6" ht="12.75" customHeight="1" x14ac:dyDescent="0.2">
      <c r="A443" s="63">
        <v>8134</v>
      </c>
      <c r="B443" s="64" t="s">
        <v>846</v>
      </c>
      <c r="C443" s="247" t="s">
        <v>847</v>
      </c>
      <c r="D443" s="194">
        <v>0</v>
      </c>
      <c r="E443" s="194">
        <v>0</v>
      </c>
      <c r="F443" s="45" t="str">
        <f t="shared" si="10"/>
        <v>-</v>
      </c>
    </row>
    <row r="444" spans="1:6" ht="24" x14ac:dyDescent="0.2">
      <c r="A444" s="63">
        <v>814</v>
      </c>
      <c r="B444" s="183" t="s">
        <v>848</v>
      </c>
      <c r="C444" s="247" t="s">
        <v>849</v>
      </c>
      <c r="D444" s="194">
        <v>0</v>
      </c>
      <c r="E444" s="194">
        <v>0</v>
      </c>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v>0</v>
      </c>
      <c r="F446" s="45" t="str">
        <f t="shared" si="10"/>
        <v>-</v>
      </c>
    </row>
    <row r="447" spans="1:6" ht="24" x14ac:dyDescent="0.2">
      <c r="A447" s="63">
        <v>8154</v>
      </c>
      <c r="B447" s="64" t="s">
        <v>854</v>
      </c>
      <c r="C447" s="247" t="s">
        <v>855</v>
      </c>
      <c r="D447" s="194">
        <v>0</v>
      </c>
      <c r="E447" s="194">
        <v>0</v>
      </c>
      <c r="F447" s="45" t="str">
        <f t="shared" si="10"/>
        <v>-</v>
      </c>
    </row>
    <row r="448" spans="1:6" ht="24" x14ac:dyDescent="0.2">
      <c r="A448" s="63">
        <v>8155</v>
      </c>
      <c r="B448" s="64" t="s">
        <v>856</v>
      </c>
      <c r="C448" s="247" t="s">
        <v>857</v>
      </c>
      <c r="D448" s="194">
        <v>0</v>
      </c>
      <c r="E448" s="194">
        <v>0</v>
      </c>
      <c r="F448" s="45" t="str">
        <f t="shared" si="10"/>
        <v>-</v>
      </c>
    </row>
    <row r="449" spans="1:6" ht="12.75" customHeight="1" x14ac:dyDescent="0.2">
      <c r="A449" s="63">
        <v>8156</v>
      </c>
      <c r="B449" s="64" t="s">
        <v>858</v>
      </c>
      <c r="C449" s="247" t="s">
        <v>859</v>
      </c>
      <c r="D449" s="194">
        <v>0</v>
      </c>
      <c r="E449" s="194">
        <v>0</v>
      </c>
      <c r="F449" s="45" t="str">
        <f t="shared" si="10"/>
        <v>-</v>
      </c>
    </row>
    <row r="450" spans="1:6" ht="12.75" customHeight="1" x14ac:dyDescent="0.2">
      <c r="A450" s="63">
        <v>8157</v>
      </c>
      <c r="B450" s="64" t="s">
        <v>860</v>
      </c>
      <c r="C450" s="247" t="s">
        <v>861</v>
      </c>
      <c r="D450" s="194">
        <v>0</v>
      </c>
      <c r="E450" s="194">
        <v>0</v>
      </c>
      <c r="F450" s="45" t="str">
        <f t="shared" si="10"/>
        <v>-</v>
      </c>
    </row>
    <row r="451" spans="1:6" ht="12.75" customHeight="1" x14ac:dyDescent="0.2">
      <c r="A451" s="63">
        <v>8158</v>
      </c>
      <c r="B451" s="64" t="s">
        <v>862</v>
      </c>
      <c r="C451" s="247" t="s">
        <v>863</v>
      </c>
      <c r="D451" s="194">
        <v>0</v>
      </c>
      <c r="E451" s="194">
        <v>0</v>
      </c>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v>0</v>
      </c>
      <c r="F453" s="45" t="str">
        <f t="shared" si="10"/>
        <v>-</v>
      </c>
    </row>
    <row r="454" spans="1:6" ht="12.75" customHeight="1" x14ac:dyDescent="0.2">
      <c r="A454" s="63">
        <v>8164</v>
      </c>
      <c r="B454" s="64" t="s">
        <v>868</v>
      </c>
      <c r="C454" s="247" t="s">
        <v>869</v>
      </c>
      <c r="D454" s="194">
        <v>0</v>
      </c>
      <c r="E454" s="194">
        <v>0</v>
      </c>
      <c r="F454" s="45" t="str">
        <f t="shared" si="10"/>
        <v>-</v>
      </c>
    </row>
    <row r="455" spans="1:6" ht="12.75" customHeight="1" x14ac:dyDescent="0.2">
      <c r="A455" s="63">
        <v>8165</v>
      </c>
      <c r="B455" s="64" t="s">
        <v>870</v>
      </c>
      <c r="C455" s="247" t="s">
        <v>871</v>
      </c>
      <c r="D455" s="194">
        <v>0</v>
      </c>
      <c r="E455" s="194">
        <v>0</v>
      </c>
      <c r="F455" s="45" t="str">
        <f t="shared" si="10"/>
        <v>-</v>
      </c>
    </row>
    <row r="456" spans="1:6" ht="12.75" customHeight="1" x14ac:dyDescent="0.2">
      <c r="A456" s="63">
        <v>8166</v>
      </c>
      <c r="B456" s="64" t="s">
        <v>872</v>
      </c>
      <c r="C456" s="247" t="s">
        <v>873</v>
      </c>
      <c r="D456" s="194">
        <v>0</v>
      </c>
      <c r="E456" s="194">
        <v>0</v>
      </c>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v>0</v>
      </c>
      <c r="F458" s="45" t="str">
        <f t="shared" si="10"/>
        <v>-</v>
      </c>
    </row>
    <row r="459" spans="1:6" ht="12.75" customHeight="1" x14ac:dyDescent="0.2">
      <c r="A459" s="63">
        <v>8172</v>
      </c>
      <c r="B459" s="64" t="s">
        <v>878</v>
      </c>
      <c r="C459" s="247" t="s">
        <v>879</v>
      </c>
      <c r="D459" s="194">
        <v>0</v>
      </c>
      <c r="E459" s="194">
        <v>0</v>
      </c>
      <c r="F459" s="45" t="str">
        <f t="shared" si="10"/>
        <v>-</v>
      </c>
    </row>
    <row r="460" spans="1:6" ht="12.75" customHeight="1" x14ac:dyDescent="0.2">
      <c r="A460" s="63">
        <v>8173</v>
      </c>
      <c r="B460" s="64" t="s">
        <v>880</v>
      </c>
      <c r="C460" s="247" t="s">
        <v>881</v>
      </c>
      <c r="D460" s="194">
        <v>0</v>
      </c>
      <c r="E460" s="194">
        <v>0</v>
      </c>
      <c r="F460" s="45" t="str">
        <f t="shared" si="10"/>
        <v>-</v>
      </c>
    </row>
    <row r="461" spans="1:6" ht="12.75" customHeight="1" x14ac:dyDescent="0.2">
      <c r="A461" s="63">
        <v>8174</v>
      </c>
      <c r="B461" s="64" t="s">
        <v>882</v>
      </c>
      <c r="C461" s="247" t="s">
        <v>883</v>
      </c>
      <c r="D461" s="194">
        <v>0</v>
      </c>
      <c r="E461" s="194">
        <v>0</v>
      </c>
      <c r="F461" s="45" t="str">
        <f t="shared" si="10"/>
        <v>-</v>
      </c>
    </row>
    <row r="462" spans="1:6" ht="12.75" customHeight="1" x14ac:dyDescent="0.2">
      <c r="A462" s="63">
        <v>8175</v>
      </c>
      <c r="B462" s="64" t="s">
        <v>884</v>
      </c>
      <c r="C462" s="247" t="s">
        <v>885</v>
      </c>
      <c r="D462" s="194">
        <v>0</v>
      </c>
      <c r="E462" s="194">
        <v>0</v>
      </c>
      <c r="F462" s="45" t="str">
        <f t="shared" si="10"/>
        <v>-</v>
      </c>
    </row>
    <row r="463" spans="1:6" ht="24" x14ac:dyDescent="0.2">
      <c r="A463" s="63">
        <v>8176</v>
      </c>
      <c r="B463" s="64" t="s">
        <v>886</v>
      </c>
      <c r="C463" s="247" t="s">
        <v>887</v>
      </c>
      <c r="D463" s="194">
        <v>0</v>
      </c>
      <c r="E463" s="194">
        <v>0</v>
      </c>
      <c r="F463" s="45" t="str">
        <f t="shared" si="10"/>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v>0</v>
      </c>
      <c r="F468" s="45" t="str">
        <f t="shared" si="10"/>
        <v>-</v>
      </c>
    </row>
    <row r="469" spans="1:6" ht="12.75" customHeight="1" x14ac:dyDescent="0.2">
      <c r="A469" s="63">
        <v>8212</v>
      </c>
      <c r="B469" s="64" t="s">
        <v>898</v>
      </c>
      <c r="C469" s="247" t="s">
        <v>899</v>
      </c>
      <c r="D469" s="194">
        <v>0</v>
      </c>
      <c r="E469" s="194">
        <v>0</v>
      </c>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v>0</v>
      </c>
      <c r="F471" s="45" t="str">
        <f t="shared" si="10"/>
        <v>-</v>
      </c>
    </row>
    <row r="472" spans="1:6" ht="12.75" customHeight="1" x14ac:dyDescent="0.2">
      <c r="A472" s="63">
        <v>8222</v>
      </c>
      <c r="B472" s="64" t="s">
        <v>904</v>
      </c>
      <c r="C472" s="247" t="s">
        <v>905</v>
      </c>
      <c r="D472" s="194">
        <v>0</v>
      </c>
      <c r="E472" s="194">
        <v>0</v>
      </c>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v>0</v>
      </c>
      <c r="F474" s="45" t="str">
        <f t="shared" si="10"/>
        <v>-</v>
      </c>
    </row>
    <row r="475" spans="1:6" ht="12.75" customHeight="1" x14ac:dyDescent="0.2">
      <c r="A475" s="63">
        <v>8232</v>
      </c>
      <c r="B475" s="64" t="s">
        <v>910</v>
      </c>
      <c r="C475" s="247" t="s">
        <v>911</v>
      </c>
      <c r="D475" s="194">
        <v>0</v>
      </c>
      <c r="E475" s="194">
        <v>0</v>
      </c>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v>0</v>
      </c>
      <c r="F477" s="45" t="str">
        <f t="shared" si="10"/>
        <v>-</v>
      </c>
    </row>
    <row r="478" spans="1:6" ht="12.75" customHeight="1" x14ac:dyDescent="0.2">
      <c r="A478" s="63">
        <v>8242</v>
      </c>
      <c r="B478" s="64" t="s">
        <v>916</v>
      </c>
      <c r="C478" s="247" t="s">
        <v>917</v>
      </c>
      <c r="D478" s="194">
        <v>0</v>
      </c>
      <c r="E478" s="194">
        <v>0</v>
      </c>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v>0</v>
      </c>
      <c r="F481" s="45" t="str">
        <f t="shared" si="10"/>
        <v>-</v>
      </c>
    </row>
    <row r="482" spans="1:6" ht="12.75" customHeight="1" x14ac:dyDescent="0.2">
      <c r="A482" s="63">
        <v>8313</v>
      </c>
      <c r="B482" s="64" t="s">
        <v>924</v>
      </c>
      <c r="C482" s="247" t="s">
        <v>925</v>
      </c>
      <c r="D482" s="194">
        <v>0</v>
      </c>
      <c r="E482" s="194">
        <v>0</v>
      </c>
      <c r="F482" s="45" t="str">
        <f t="shared" si="10"/>
        <v>-</v>
      </c>
    </row>
    <row r="483" spans="1:6" ht="12.75" customHeight="1" x14ac:dyDescent="0.2">
      <c r="A483" s="63">
        <v>8314</v>
      </c>
      <c r="B483" s="64" t="s">
        <v>926</v>
      </c>
      <c r="C483" s="247" t="s">
        <v>927</v>
      </c>
      <c r="D483" s="194">
        <v>0</v>
      </c>
      <c r="E483" s="194">
        <v>0</v>
      </c>
      <c r="F483" s="45" t="str">
        <f t="shared" si="10"/>
        <v>-</v>
      </c>
    </row>
    <row r="484" spans="1:6" ht="24" x14ac:dyDescent="0.2">
      <c r="A484" s="63">
        <v>832</v>
      </c>
      <c r="B484" s="183" t="s">
        <v>928</v>
      </c>
      <c r="C484" s="247" t="s">
        <v>929</v>
      </c>
      <c r="D484" s="194">
        <v>0</v>
      </c>
      <c r="E484" s="194">
        <v>0</v>
      </c>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v>0</v>
      </c>
      <c r="F486" s="45" t="str">
        <f t="shared" si="10"/>
        <v>-</v>
      </c>
    </row>
    <row r="487" spans="1:6" ht="12.75" customHeight="1" x14ac:dyDescent="0.2">
      <c r="A487" s="63">
        <v>8332</v>
      </c>
      <c r="B487" s="64" t="s">
        <v>934</v>
      </c>
      <c r="C487" s="247" t="s">
        <v>935</v>
      </c>
      <c r="D487" s="194">
        <v>0</v>
      </c>
      <c r="E487" s="194">
        <v>0</v>
      </c>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v>0</v>
      </c>
      <c r="F489" s="45" t="str">
        <f t="shared" si="10"/>
        <v>-</v>
      </c>
    </row>
    <row r="490" spans="1:6" ht="12.75" customHeight="1" x14ac:dyDescent="0.2">
      <c r="A490" s="63">
        <v>8342</v>
      </c>
      <c r="B490" s="64" t="s">
        <v>940</v>
      </c>
      <c r="C490" s="247" t="s">
        <v>941</v>
      </c>
      <c r="D490" s="194">
        <v>0</v>
      </c>
      <c r="E490" s="194">
        <v>0</v>
      </c>
      <c r="F490" s="45" t="str">
        <f t="shared" si="10"/>
        <v>-</v>
      </c>
    </row>
    <row r="491" spans="1:6" ht="12.75" customHeight="1" x14ac:dyDescent="0.2">
      <c r="A491" s="63">
        <v>84</v>
      </c>
      <c r="B491" s="64" t="s">
        <v>942</v>
      </c>
      <c r="C491" s="247" t="s">
        <v>943</v>
      </c>
      <c r="D491" s="60">
        <f>D492+D497+D501+D502+D509+D514</f>
        <v>0</v>
      </c>
      <c r="E491" s="60">
        <f>E492+E497+E501+E502+E509+E514</f>
        <v>0</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v>0</v>
      </c>
      <c r="F493" s="45" t="str">
        <f t="shared" si="10"/>
        <v>-</v>
      </c>
    </row>
    <row r="494" spans="1:6" ht="12.75" customHeight="1" x14ac:dyDescent="0.2">
      <c r="A494" s="63">
        <v>8414</v>
      </c>
      <c r="B494" s="64" t="s">
        <v>948</v>
      </c>
      <c r="C494" s="247" t="s">
        <v>949</v>
      </c>
      <c r="D494" s="194">
        <v>0</v>
      </c>
      <c r="E494" s="194">
        <v>0</v>
      </c>
      <c r="F494" s="45" t="str">
        <f t="shared" si="10"/>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si="10"/>
        <v>-</v>
      </c>
    </row>
    <row r="559" spans="1:6" ht="12.75" customHeight="1" x14ac:dyDescent="0.2">
      <c r="A559" s="63">
        <v>5164</v>
      </c>
      <c r="B559" s="64" t="s">
        <v>1078</v>
      </c>
      <c r="C559" s="247" t="s">
        <v>1079</v>
      </c>
      <c r="D559" s="194">
        <v>0</v>
      </c>
      <c r="E559" s="194">
        <v>0</v>
      </c>
      <c r="F559" s="45" t="str">
        <f t="shared" si="10"/>
        <v>-</v>
      </c>
    </row>
    <row r="560" spans="1:6" ht="12.75" customHeight="1" x14ac:dyDescent="0.2">
      <c r="A560" s="63">
        <v>5165</v>
      </c>
      <c r="B560" s="64" t="s">
        <v>1080</v>
      </c>
      <c r="C560" s="247" t="s">
        <v>1081</v>
      </c>
      <c r="D560" s="194">
        <v>0</v>
      </c>
      <c r="E560" s="194">
        <v>0</v>
      </c>
      <c r="F560" s="45" t="str">
        <f t="shared" si="10"/>
        <v>-</v>
      </c>
    </row>
    <row r="561" spans="1:6" ht="12.75" customHeight="1" x14ac:dyDescent="0.2">
      <c r="A561" s="63">
        <v>5166</v>
      </c>
      <c r="B561" s="64" t="s">
        <v>1082</v>
      </c>
      <c r="C561" s="247" t="s">
        <v>1083</v>
      </c>
      <c r="D561" s="194">
        <v>0</v>
      </c>
      <c r="E561" s="194">
        <v>0</v>
      </c>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v>0</v>
      </c>
      <c r="F563" s="45" t="str">
        <f t="shared" si="10"/>
        <v>-</v>
      </c>
    </row>
    <row r="564" spans="1:6" ht="12.75" customHeight="1" x14ac:dyDescent="0.2">
      <c r="A564" s="63">
        <v>5172</v>
      </c>
      <c r="B564" s="64" t="s">
        <v>1088</v>
      </c>
      <c r="C564" s="247" t="s">
        <v>1089</v>
      </c>
      <c r="D564" s="194">
        <v>0</v>
      </c>
      <c r="E564" s="194">
        <v>0</v>
      </c>
      <c r="F564" s="45" t="str">
        <f t="shared" si="10"/>
        <v>-</v>
      </c>
    </row>
    <row r="565" spans="1:6" ht="12.75" customHeight="1" x14ac:dyDescent="0.2">
      <c r="A565" s="63">
        <v>5173</v>
      </c>
      <c r="B565" s="64" t="s">
        <v>1090</v>
      </c>
      <c r="C565" s="247" t="s">
        <v>1091</v>
      </c>
      <c r="D565" s="194">
        <v>0</v>
      </c>
      <c r="E565" s="194">
        <v>0</v>
      </c>
      <c r="F565" s="45" t="str">
        <f t="shared" si="10"/>
        <v>-</v>
      </c>
    </row>
    <row r="566" spans="1:6" ht="12.75" customHeight="1" x14ac:dyDescent="0.2">
      <c r="A566" s="63">
        <v>5174</v>
      </c>
      <c r="B566" s="64" t="s">
        <v>1092</v>
      </c>
      <c r="C566" s="247" t="s">
        <v>1093</v>
      </c>
      <c r="D566" s="194">
        <v>0</v>
      </c>
      <c r="E566" s="194">
        <v>0</v>
      </c>
      <c r="F566" s="45" t="str">
        <f t="shared" si="10"/>
        <v>-</v>
      </c>
    </row>
    <row r="567" spans="1:6" ht="12.75" customHeight="1" x14ac:dyDescent="0.2">
      <c r="A567" s="63">
        <v>5175</v>
      </c>
      <c r="B567" s="64" t="s">
        <v>1094</v>
      </c>
      <c r="C567" s="247" t="s">
        <v>1095</v>
      </c>
      <c r="D567" s="194">
        <v>0</v>
      </c>
      <c r="E567" s="194">
        <v>0</v>
      </c>
      <c r="F567" s="45" t="str">
        <f t="shared" si="10"/>
        <v>-</v>
      </c>
    </row>
    <row r="568" spans="1:6" ht="12.75" customHeight="1" x14ac:dyDescent="0.2">
      <c r="A568" s="70">
        <v>5176</v>
      </c>
      <c r="B568" s="65" t="s">
        <v>1096</v>
      </c>
      <c r="C568" s="278" t="s">
        <v>1097</v>
      </c>
      <c r="D568" s="192">
        <v>0</v>
      </c>
      <c r="E568" s="192">
        <v>0</v>
      </c>
      <c r="F568" s="71" t="str">
        <f t="shared" si="10"/>
        <v>-</v>
      </c>
    </row>
    <row r="569" spans="1:6" ht="12" x14ac:dyDescent="0.2">
      <c r="A569" s="70">
        <v>5177</v>
      </c>
      <c r="B569" s="182" t="s">
        <v>1098</v>
      </c>
      <c r="C569" s="278" t="s">
        <v>1099</v>
      </c>
      <c r="D569" s="192">
        <v>0</v>
      </c>
      <c r="E569" s="192">
        <v>0</v>
      </c>
      <c r="F569" s="71" t="str">
        <f t="shared" si="10"/>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v>0</v>
      </c>
      <c r="F573" s="45" t="str">
        <f t="shared" si="10"/>
        <v>-</v>
      </c>
    </row>
    <row r="574" spans="1:6" ht="12.75" customHeight="1" x14ac:dyDescent="0.2">
      <c r="A574" s="63">
        <v>5212</v>
      </c>
      <c r="B574" s="64" t="s">
        <v>1108</v>
      </c>
      <c r="C574" s="247" t="s">
        <v>1109</v>
      </c>
      <c r="D574" s="194">
        <v>0</v>
      </c>
      <c r="E574" s="194">
        <v>0</v>
      </c>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v>0</v>
      </c>
      <c r="F576" s="45" t="str">
        <f t="shared" si="10"/>
        <v>-</v>
      </c>
    </row>
    <row r="577" spans="1:6" ht="12.75" customHeight="1" x14ac:dyDescent="0.2">
      <c r="A577" s="63">
        <v>5222</v>
      </c>
      <c r="B577" s="64" t="s">
        <v>904</v>
      </c>
      <c r="C577" s="247" t="s">
        <v>1113</v>
      </c>
      <c r="D577" s="194">
        <v>0</v>
      </c>
      <c r="E577" s="194">
        <v>0</v>
      </c>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v>0</v>
      </c>
      <c r="F579" s="45" t="str">
        <f t="shared" si="10"/>
        <v>-</v>
      </c>
    </row>
    <row r="580" spans="1:6" ht="12.75" customHeight="1" x14ac:dyDescent="0.2">
      <c r="A580" s="63">
        <v>5232</v>
      </c>
      <c r="B580" s="64" t="s">
        <v>910</v>
      </c>
      <c r="C580" s="247" t="s">
        <v>1117</v>
      </c>
      <c r="D580" s="194">
        <v>0</v>
      </c>
      <c r="E580" s="194">
        <v>0</v>
      </c>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v>0</v>
      </c>
      <c r="F582" s="45" t="str">
        <f t="shared" si="10"/>
        <v>-</v>
      </c>
    </row>
    <row r="583" spans="1:6" ht="12.75" customHeight="1" x14ac:dyDescent="0.2">
      <c r="A583" s="251">
        <v>5242</v>
      </c>
      <c r="B583" s="64" t="s">
        <v>1028</v>
      </c>
      <c r="C583" s="252" t="s">
        <v>1122</v>
      </c>
      <c r="D583" s="194">
        <v>0</v>
      </c>
      <c r="E583" s="194">
        <v>0</v>
      </c>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v>0</v>
      </c>
      <c r="F586" s="45" t="str">
        <f t="shared" si="10"/>
        <v>-</v>
      </c>
    </row>
    <row r="587" spans="1:6" ht="12.75" customHeight="1" x14ac:dyDescent="0.2">
      <c r="A587" s="63">
        <v>5313</v>
      </c>
      <c r="B587" s="65" t="s">
        <v>924</v>
      </c>
      <c r="C587" s="247" t="s">
        <v>1128</v>
      </c>
      <c r="D587" s="194">
        <v>0</v>
      </c>
      <c r="E587" s="194">
        <v>0</v>
      </c>
      <c r="F587" s="45" t="str">
        <f t="shared" si="10"/>
        <v>-</v>
      </c>
    </row>
    <row r="588" spans="1:6" ht="12.75" customHeight="1" x14ac:dyDescent="0.2">
      <c r="A588" s="63">
        <v>5314</v>
      </c>
      <c r="B588" s="65" t="s">
        <v>926</v>
      </c>
      <c r="C588" s="247" t="s">
        <v>1129</v>
      </c>
      <c r="D588" s="194">
        <v>0</v>
      </c>
      <c r="E588" s="194">
        <v>0</v>
      </c>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v>0</v>
      </c>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v>0</v>
      </c>
      <c r="F592" s="45" t="str">
        <f t="shared" si="10"/>
        <v>-</v>
      </c>
    </row>
    <row r="593" spans="1:6" ht="12.75" customHeight="1" x14ac:dyDescent="0.2">
      <c r="A593" s="63">
        <v>5332</v>
      </c>
      <c r="B593" s="65" t="s">
        <v>1138</v>
      </c>
      <c r="C593" s="247" t="s">
        <v>1139</v>
      </c>
      <c r="D593" s="194">
        <v>0</v>
      </c>
      <c r="E593" s="194">
        <v>0</v>
      </c>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v>0</v>
      </c>
      <c r="F595" s="45" t="str">
        <f t="shared" si="10"/>
        <v>-</v>
      </c>
    </row>
    <row r="596" spans="1:6" ht="12.75" customHeight="1" x14ac:dyDescent="0.2">
      <c r="A596" s="63">
        <v>5342</v>
      </c>
      <c r="B596" s="64" t="s">
        <v>940</v>
      </c>
      <c r="C596" s="247" t="s">
        <v>1143</v>
      </c>
      <c r="D596" s="194">
        <v>0</v>
      </c>
      <c r="E596" s="194">
        <v>0</v>
      </c>
      <c r="F596" s="45" t="str">
        <f t="shared" si="10"/>
        <v>-</v>
      </c>
    </row>
    <row r="597" spans="1:6" ht="24" x14ac:dyDescent="0.2">
      <c r="A597" s="63">
        <v>54</v>
      </c>
      <c r="B597" s="183" t="s">
        <v>1144</v>
      </c>
      <c r="C597" s="247" t="s">
        <v>1145</v>
      </c>
      <c r="D597" s="60">
        <f>D598+D603+D607+D609+D616+D621</f>
        <v>0</v>
      </c>
      <c r="E597" s="60">
        <f>E598+E603+E607+E609+E616+E621</f>
        <v>0</v>
      </c>
      <c r="F597" s="45" t="str">
        <f t="shared" si="10"/>
        <v>-</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v>0</v>
      </c>
      <c r="F599" s="45" t="str">
        <f t="shared" si="10"/>
        <v>-</v>
      </c>
    </row>
    <row r="600" spans="1:6" ht="12.75" customHeight="1" x14ac:dyDescent="0.2">
      <c r="A600" s="63">
        <v>5414</v>
      </c>
      <c r="B600" s="64" t="s">
        <v>1150</v>
      </c>
      <c r="C600" s="247" t="s">
        <v>1151</v>
      </c>
      <c r="D600" s="194">
        <v>0</v>
      </c>
      <c r="E600" s="194">
        <v>0</v>
      </c>
      <c r="F600" s="45" t="str">
        <f t="shared" si="10"/>
        <v>-</v>
      </c>
    </row>
    <row r="601" spans="1:6" ht="12.75" customHeight="1" x14ac:dyDescent="0.2">
      <c r="A601" s="63">
        <v>5415</v>
      </c>
      <c r="B601" s="64" t="s">
        <v>1152</v>
      </c>
      <c r="C601" s="247" t="s">
        <v>1153</v>
      </c>
      <c r="D601" s="194">
        <v>0</v>
      </c>
      <c r="E601" s="194">
        <v>0</v>
      </c>
      <c r="F601" s="45" t="str">
        <f t="shared" si="10"/>
        <v>-</v>
      </c>
    </row>
    <row r="602" spans="1:6" ht="12.75" customHeight="1" x14ac:dyDescent="0.2">
      <c r="A602" s="63">
        <v>5416</v>
      </c>
      <c r="B602" s="64" t="s">
        <v>1154</v>
      </c>
      <c r="C602" s="247" t="s">
        <v>1155</v>
      </c>
      <c r="D602" s="194">
        <v>0</v>
      </c>
      <c r="E602" s="194">
        <v>0</v>
      </c>
      <c r="F602" s="45" t="str">
        <f t="shared" si="10"/>
        <v>-</v>
      </c>
    </row>
    <row r="603" spans="1:6" ht="24" x14ac:dyDescent="0.2">
      <c r="A603" s="63">
        <v>542</v>
      </c>
      <c r="B603" s="64" t="s">
        <v>1156</v>
      </c>
      <c r="C603" s="247" t="s">
        <v>1157</v>
      </c>
      <c r="D603" s="60">
        <f>SUM(D604:D606)</f>
        <v>0</v>
      </c>
      <c r="E603" s="60">
        <f>SUM(E604:E606)</f>
        <v>0</v>
      </c>
      <c r="F603" s="45" t="str">
        <f t="shared" si="10"/>
        <v>-</v>
      </c>
    </row>
    <row r="604" spans="1:6" ht="12.75" customHeight="1" x14ac:dyDescent="0.2">
      <c r="A604" s="63">
        <v>5422</v>
      </c>
      <c r="B604" s="64" t="s">
        <v>1158</v>
      </c>
      <c r="C604" s="247" t="s">
        <v>1159</v>
      </c>
      <c r="D604" s="194">
        <v>0</v>
      </c>
      <c r="E604" s="194">
        <v>0</v>
      </c>
      <c r="F604" s="45" t="str">
        <f t="shared" si="10"/>
        <v>-</v>
      </c>
    </row>
    <row r="605" spans="1:6" ht="24" x14ac:dyDescent="0.2">
      <c r="A605" s="63">
        <v>5423</v>
      </c>
      <c r="B605" s="64" t="s">
        <v>1160</v>
      </c>
      <c r="C605" s="247" t="s">
        <v>1161</v>
      </c>
      <c r="D605" s="194">
        <v>0</v>
      </c>
      <c r="E605" s="194">
        <v>0</v>
      </c>
      <c r="F605" s="45" t="str">
        <f t="shared" si="10"/>
        <v>-</v>
      </c>
    </row>
    <row r="606" spans="1:6" ht="24" x14ac:dyDescent="0.2">
      <c r="A606" s="63">
        <v>5424</v>
      </c>
      <c r="B606" s="64" t="s">
        <v>1162</v>
      </c>
      <c r="C606" s="247" t="s">
        <v>1163</v>
      </c>
      <c r="D606" s="194">
        <v>0</v>
      </c>
      <c r="E606" s="194">
        <v>0</v>
      </c>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v>0</v>
      </c>
      <c r="F608" s="45" t="str">
        <f t="shared" si="10"/>
        <v>-</v>
      </c>
    </row>
    <row r="609" spans="1:6" ht="24" x14ac:dyDescent="0.2">
      <c r="A609" s="63">
        <v>544</v>
      </c>
      <c r="B609" s="64" t="s">
        <v>1168</v>
      </c>
      <c r="C609" s="247" t="s">
        <v>1169</v>
      </c>
      <c r="D609" s="60">
        <f>SUM(D610:D615)</f>
        <v>0</v>
      </c>
      <c r="E609" s="60">
        <f>SUM(E610:E615)</f>
        <v>0</v>
      </c>
      <c r="F609" s="45" t="str">
        <f t="shared" si="10"/>
        <v>-</v>
      </c>
    </row>
    <row r="610" spans="1:6" ht="24" x14ac:dyDescent="0.2">
      <c r="A610" s="63">
        <v>5443</v>
      </c>
      <c r="B610" s="64" t="s">
        <v>1170</v>
      </c>
      <c r="C610" s="247" t="s">
        <v>1171</v>
      </c>
      <c r="D610" s="194">
        <v>0</v>
      </c>
      <c r="E610" s="194">
        <v>0</v>
      </c>
      <c r="F610" s="45" t="str">
        <f t="shared" si="10"/>
        <v>-</v>
      </c>
    </row>
    <row r="611" spans="1:6" ht="24" x14ac:dyDescent="0.2">
      <c r="A611" s="63">
        <v>5444</v>
      </c>
      <c r="B611" s="183" t="s">
        <v>1172</v>
      </c>
      <c r="C611" s="247" t="s">
        <v>1173</v>
      </c>
      <c r="D611" s="194">
        <v>0</v>
      </c>
      <c r="E611" s="194">
        <v>0</v>
      </c>
      <c r="F611" s="45" t="str">
        <f t="shared" si="10"/>
        <v>-</v>
      </c>
    </row>
    <row r="612" spans="1:6" ht="24" x14ac:dyDescent="0.2">
      <c r="A612" s="251">
        <v>5445</v>
      </c>
      <c r="B612" s="64" t="s">
        <v>1174</v>
      </c>
      <c r="C612" s="252" t="s">
        <v>1175</v>
      </c>
      <c r="D612" s="194">
        <v>0</v>
      </c>
      <c r="E612" s="194">
        <v>0</v>
      </c>
      <c r="F612" s="45" t="str">
        <f t="shared" si="10"/>
        <v>-</v>
      </c>
    </row>
    <row r="613" spans="1:6" ht="12.75" customHeight="1" x14ac:dyDescent="0.2">
      <c r="A613" s="63">
        <v>5446</v>
      </c>
      <c r="B613" s="64" t="s">
        <v>1176</v>
      </c>
      <c r="C613" s="247" t="s">
        <v>1177</v>
      </c>
      <c r="D613" s="194">
        <v>0</v>
      </c>
      <c r="E613" s="194">
        <v>0</v>
      </c>
      <c r="F613" s="45" t="str">
        <f t="shared" si="10"/>
        <v>-</v>
      </c>
    </row>
    <row r="614" spans="1:6" ht="12.75" customHeight="1" x14ac:dyDescent="0.2">
      <c r="A614" s="63">
        <v>5447</v>
      </c>
      <c r="B614" s="64" t="s">
        <v>1178</v>
      </c>
      <c r="C614" s="247" t="s">
        <v>1179</v>
      </c>
      <c r="D614" s="194">
        <v>0</v>
      </c>
      <c r="E614" s="194">
        <v>0</v>
      </c>
      <c r="F614" s="45" t="str">
        <f t="shared" si="10"/>
        <v>-</v>
      </c>
    </row>
    <row r="615" spans="1:6" ht="24" x14ac:dyDescent="0.2">
      <c r="A615" s="63">
        <v>5448</v>
      </c>
      <c r="B615" s="64" t="s">
        <v>1180</v>
      </c>
      <c r="C615" s="247" t="s">
        <v>1181</v>
      </c>
      <c r="D615" s="194">
        <v>0</v>
      </c>
      <c r="E615" s="194">
        <v>0</v>
      </c>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v>0</v>
      </c>
      <c r="F617" s="45" t="str">
        <f t="shared" si="10"/>
        <v>-</v>
      </c>
    </row>
    <row r="618" spans="1:6" ht="12.75" customHeight="1" x14ac:dyDescent="0.2">
      <c r="A618" s="63">
        <v>5454</v>
      </c>
      <c r="B618" s="64" t="s">
        <v>1186</v>
      </c>
      <c r="C618" s="247" t="s">
        <v>1187</v>
      </c>
      <c r="D618" s="194">
        <v>0</v>
      </c>
      <c r="E618" s="194">
        <v>0</v>
      </c>
      <c r="F618" s="45" t="str">
        <f t="shared" si="10"/>
        <v>-</v>
      </c>
    </row>
    <row r="619" spans="1:6" ht="12.75" customHeight="1" x14ac:dyDescent="0.2">
      <c r="A619" s="63">
        <v>5455</v>
      </c>
      <c r="B619" s="64" t="s">
        <v>1188</v>
      </c>
      <c r="C619" s="247" t="s">
        <v>1189</v>
      </c>
      <c r="D619" s="194">
        <v>0</v>
      </c>
      <c r="E619" s="194">
        <v>0</v>
      </c>
      <c r="F619" s="45" t="str">
        <f t="shared" si="10"/>
        <v>-</v>
      </c>
    </row>
    <row r="620" spans="1:6" ht="12.75" customHeight="1" x14ac:dyDescent="0.2">
      <c r="A620" s="63">
        <v>5456</v>
      </c>
      <c r="B620" s="64" t="s">
        <v>1190</v>
      </c>
      <c r="C620" s="247" t="s">
        <v>1191</v>
      </c>
      <c r="D620" s="194">
        <v>0</v>
      </c>
      <c r="E620" s="194">
        <v>0</v>
      </c>
      <c r="F620" s="45" t="str">
        <f t="shared" si="10"/>
        <v>-</v>
      </c>
    </row>
    <row r="621" spans="1:6" ht="24" x14ac:dyDescent="0.2">
      <c r="A621" s="63">
        <v>547</v>
      </c>
      <c r="B621" s="64" t="s">
        <v>1192</v>
      </c>
      <c r="C621" s="247" t="s">
        <v>1193</v>
      </c>
      <c r="D621" s="60">
        <f>SUM(D622:D628)</f>
        <v>0</v>
      </c>
      <c r="E621" s="60">
        <f>SUM(E622:E628)</f>
        <v>0</v>
      </c>
      <c r="F621" s="45" t="str">
        <f t="shared" si="10"/>
        <v>-</v>
      </c>
    </row>
    <row r="622" spans="1:6" ht="12.75" customHeight="1" x14ac:dyDescent="0.2">
      <c r="A622" s="63">
        <v>5471</v>
      </c>
      <c r="B622" s="64" t="s">
        <v>1194</v>
      </c>
      <c r="C622" s="247" t="s">
        <v>1195</v>
      </c>
      <c r="D622" s="194">
        <v>0</v>
      </c>
      <c r="E622" s="194">
        <v>0</v>
      </c>
      <c r="F622" s="45" t="str">
        <f t="shared" si="10"/>
        <v>-</v>
      </c>
    </row>
    <row r="623" spans="1:6" ht="12.75" customHeight="1" x14ac:dyDescent="0.2">
      <c r="A623" s="63">
        <v>5472</v>
      </c>
      <c r="B623" s="64" t="s">
        <v>1196</v>
      </c>
      <c r="C623" s="247" t="s">
        <v>1197</v>
      </c>
      <c r="D623" s="194">
        <v>0</v>
      </c>
      <c r="E623" s="194">
        <v>0</v>
      </c>
      <c r="F623" s="45" t="str">
        <f t="shared" si="10"/>
        <v>-</v>
      </c>
    </row>
    <row r="624" spans="1:6" ht="12.75" customHeight="1" x14ac:dyDescent="0.2">
      <c r="A624" s="63">
        <v>5473</v>
      </c>
      <c r="B624" s="64" t="s">
        <v>1198</v>
      </c>
      <c r="C624" s="247" t="s">
        <v>1199</v>
      </c>
      <c r="D624" s="194">
        <v>0</v>
      </c>
      <c r="E624" s="194">
        <v>0</v>
      </c>
      <c r="F624" s="45" t="str">
        <f t="shared" si="10"/>
        <v>-</v>
      </c>
    </row>
    <row r="625" spans="1:6" ht="12.75" customHeight="1" x14ac:dyDescent="0.2">
      <c r="A625" s="63">
        <v>5474</v>
      </c>
      <c r="B625" s="64" t="s">
        <v>1200</v>
      </c>
      <c r="C625" s="247" t="s">
        <v>1201</v>
      </c>
      <c r="D625" s="194">
        <v>0</v>
      </c>
      <c r="E625" s="194">
        <v>0</v>
      </c>
      <c r="F625" s="45" t="str">
        <f t="shared" si="10"/>
        <v>-</v>
      </c>
    </row>
    <row r="626" spans="1:6" ht="12.75" customHeight="1" x14ac:dyDescent="0.2">
      <c r="A626" s="63">
        <v>5475</v>
      </c>
      <c r="B626" s="64" t="s">
        <v>1202</v>
      </c>
      <c r="C626" s="247" t="s">
        <v>1203</v>
      </c>
      <c r="D626" s="194">
        <v>0</v>
      </c>
      <c r="E626" s="194">
        <v>0</v>
      </c>
      <c r="F626" s="45" t="str">
        <f t="shared" si="10"/>
        <v>-</v>
      </c>
    </row>
    <row r="627" spans="1:6" ht="24" x14ac:dyDescent="0.2">
      <c r="A627" s="63">
        <v>5476</v>
      </c>
      <c r="B627" s="64" t="s">
        <v>1204</v>
      </c>
      <c r="C627" s="247" t="s">
        <v>1205</v>
      </c>
      <c r="D627" s="194">
        <v>0</v>
      </c>
      <c r="E627" s="194">
        <v>0</v>
      </c>
      <c r="F627" s="45" t="str">
        <f t="shared" si="10"/>
        <v>-</v>
      </c>
    </row>
    <row r="628" spans="1:6" ht="24" x14ac:dyDescent="0.2">
      <c r="A628" s="70">
        <v>5477</v>
      </c>
      <c r="B628" s="65" t="s">
        <v>1206</v>
      </c>
      <c r="C628" s="278" t="s">
        <v>1207</v>
      </c>
      <c r="D628" s="192">
        <v>0</v>
      </c>
      <c r="E628" s="192">
        <v>0</v>
      </c>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v>0</v>
      </c>
      <c r="F631" s="45" t="str">
        <f t="shared" si="10"/>
        <v>-</v>
      </c>
    </row>
    <row r="632" spans="1:6" ht="12.75" customHeight="1" x14ac:dyDescent="0.2">
      <c r="A632" s="63">
        <v>5512</v>
      </c>
      <c r="B632" s="64" t="s">
        <v>1214</v>
      </c>
      <c r="C632" s="247" t="s">
        <v>1215</v>
      </c>
      <c r="D632" s="194">
        <v>0</v>
      </c>
      <c r="E632" s="194">
        <v>0</v>
      </c>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v>0</v>
      </c>
      <c r="F634" s="45" t="str">
        <f t="shared" si="10"/>
        <v>-</v>
      </c>
    </row>
    <row r="635" spans="1:6" ht="12.75" customHeight="1" x14ac:dyDescent="0.2">
      <c r="A635" s="63">
        <v>5522</v>
      </c>
      <c r="B635" s="64" t="s">
        <v>1220</v>
      </c>
      <c r="C635" s="247" t="s">
        <v>1221</v>
      </c>
      <c r="D635" s="194">
        <v>0</v>
      </c>
      <c r="E635" s="194">
        <v>0</v>
      </c>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v>0</v>
      </c>
      <c r="F637" s="45" t="str">
        <f t="shared" si="10"/>
        <v>-</v>
      </c>
    </row>
    <row r="638" spans="1:6" ht="12.75" customHeight="1" x14ac:dyDescent="0.2">
      <c r="A638" s="63">
        <v>5532</v>
      </c>
      <c r="B638" s="64" t="s">
        <v>1226</v>
      </c>
      <c r="C638" s="247" t="s">
        <v>1227</v>
      </c>
      <c r="D638" s="194">
        <v>0</v>
      </c>
      <c r="E638" s="194">
        <v>0</v>
      </c>
      <c r="F638" s="45" t="str">
        <f t="shared" si="10"/>
        <v>-</v>
      </c>
    </row>
    <row r="639" spans="1:6" ht="12.75" customHeight="1" x14ac:dyDescent="0.2">
      <c r="A639" s="63" t="s">
        <v>582</v>
      </c>
      <c r="B639" s="64" t="s">
        <v>1228</v>
      </c>
      <c r="C639" s="247" t="s">
        <v>1229</v>
      </c>
      <c r="D639" s="60">
        <f>IF(D430-D535&gt;=0,D430-D535,0)</f>
        <v>0</v>
      </c>
      <c r="E639" s="60">
        <f>IF(E430-E535&gt;=0,E430-E535,0)</f>
        <v>0</v>
      </c>
      <c r="F639" s="45" t="str">
        <f t="shared" si="10"/>
        <v>-</v>
      </c>
    </row>
    <row r="640" spans="1:6" ht="12.75" customHeight="1" x14ac:dyDescent="0.2">
      <c r="A640" s="63" t="s">
        <v>582</v>
      </c>
      <c r="B640" s="64" t="s">
        <v>1230</v>
      </c>
      <c r="C640" s="247" t="s">
        <v>1231</v>
      </c>
      <c r="D640" s="60">
        <f>IF(D535-D430&gt;=0,D535-D430,0)</f>
        <v>0</v>
      </c>
      <c r="E640" s="60">
        <f>IF(E535-E430&gt;=0,E535-E430,0)</f>
        <v>0</v>
      </c>
      <c r="F640" s="45" t="str">
        <f t="shared" si="10"/>
        <v>-</v>
      </c>
    </row>
    <row r="641" spans="1:6" ht="12.75" customHeight="1" x14ac:dyDescent="0.2">
      <c r="A641" s="63">
        <v>92213</v>
      </c>
      <c r="B641" s="64" t="s">
        <v>1232</v>
      </c>
      <c r="C641" s="247" t="s">
        <v>1233</v>
      </c>
      <c r="D641" s="194">
        <v>0</v>
      </c>
      <c r="E641" s="194">
        <v>0</v>
      </c>
      <c r="F641" s="45" t="str">
        <f t="shared" si="10"/>
        <v>-</v>
      </c>
    </row>
    <row r="642" spans="1:6" ht="12.75" customHeight="1" x14ac:dyDescent="0.2">
      <c r="A642" s="63">
        <v>92223</v>
      </c>
      <c r="B642" s="64" t="s">
        <v>1234</v>
      </c>
      <c r="C642" s="247" t="s">
        <v>1235</v>
      </c>
      <c r="D642" s="194">
        <v>0</v>
      </c>
      <c r="E642" s="194">
        <v>0</v>
      </c>
      <c r="F642" s="45" t="str">
        <f t="shared" si="10"/>
        <v>-</v>
      </c>
    </row>
    <row r="643" spans="1:6" ht="12.75" customHeight="1" x14ac:dyDescent="0.2">
      <c r="A643" s="63" t="s">
        <v>582</v>
      </c>
      <c r="B643" s="64" t="s">
        <v>1236</v>
      </c>
      <c r="C643" s="247" t="s">
        <v>1237</v>
      </c>
      <c r="D643" s="60">
        <f>D422+D430</f>
        <v>2804840.87</v>
      </c>
      <c r="E643" s="60">
        <f>E422+E430</f>
        <v>3495177.46</v>
      </c>
      <c r="F643" s="45">
        <f t="shared" si="10"/>
        <v>124.61232640267394</v>
      </c>
    </row>
    <row r="644" spans="1:6" ht="12.75" customHeight="1" x14ac:dyDescent="0.2">
      <c r="A644" s="63" t="s">
        <v>582</v>
      </c>
      <c r="B644" s="64" t="s">
        <v>1238</v>
      </c>
      <c r="C644" s="247" t="s">
        <v>1239</v>
      </c>
      <c r="D644" s="60">
        <f>D423+D535</f>
        <v>2802369.4499999997</v>
      </c>
      <c r="E644" s="60">
        <f>E423+E535</f>
        <v>3753981.01</v>
      </c>
      <c r="F644" s="45">
        <f t="shared" si="10"/>
        <v>133.95739130684572</v>
      </c>
    </row>
    <row r="645" spans="1:6" ht="12.75" customHeight="1" x14ac:dyDescent="0.2">
      <c r="A645" s="63" t="s">
        <v>582</v>
      </c>
      <c r="B645" s="64" t="s">
        <v>1240</v>
      </c>
      <c r="C645" s="247" t="s">
        <v>1241</v>
      </c>
      <c r="D645" s="60">
        <f>IF(D643&gt;=D644,D643-D644,0)</f>
        <v>2471.4200000003912</v>
      </c>
      <c r="E645" s="60">
        <f>IF(E643&gt;=E644,E643-E644,0)</f>
        <v>0</v>
      </c>
      <c r="F645" s="45">
        <f t="shared" si="10"/>
        <v>0</v>
      </c>
    </row>
    <row r="646" spans="1:6" ht="12.75" customHeight="1" x14ac:dyDescent="0.2">
      <c r="A646" s="63" t="s">
        <v>582</v>
      </c>
      <c r="B646" s="64" t="s">
        <v>1242</v>
      </c>
      <c r="C646" s="247" t="s">
        <v>1243</v>
      </c>
      <c r="D646" s="60">
        <f>IF(D644&gt;=D643,D644-D643,0)</f>
        <v>0</v>
      </c>
      <c r="E646" s="60">
        <f>IF(E644&gt;=E643,E644-E643,0)</f>
        <v>258803.54999999981</v>
      </c>
      <c r="F646" s="45" t="str">
        <f t="shared" si="10"/>
        <v>-</v>
      </c>
    </row>
    <row r="647" spans="1:6" ht="24" x14ac:dyDescent="0.2">
      <c r="A647" s="251" t="s">
        <v>1244</v>
      </c>
      <c r="B647" s="64" t="s">
        <v>1245</v>
      </c>
      <c r="C647" s="252" t="s">
        <v>1244</v>
      </c>
      <c r="D647" s="60">
        <f>IF(D426-D427+D641-D642&gt;=0,D426-D427+D641-D642,0)</f>
        <v>16926.12</v>
      </c>
      <c r="E647" s="60">
        <f>IF(E426-E427+E641-E642&gt;=0,E426-E427+E641-E642,0)</f>
        <v>19203.98</v>
      </c>
      <c r="F647" s="45">
        <f t="shared" si="10"/>
        <v>113.45766188588998</v>
      </c>
    </row>
    <row r="648" spans="1:6" ht="24" x14ac:dyDescent="0.2">
      <c r="A648" s="251" t="s">
        <v>1246</v>
      </c>
      <c r="B648" s="64" t="s">
        <v>1247</v>
      </c>
      <c r="C648" s="252" t="s">
        <v>1246</v>
      </c>
      <c r="D648" s="60">
        <f>IF(D427-D426+D642-D641&gt;=0,D427-D426+D642-D641,0)</f>
        <v>0</v>
      </c>
      <c r="E648" s="60">
        <f>IF(E427-E426+E642-E641&gt;=0,E427-E426+E642-E641,0)</f>
        <v>0</v>
      </c>
      <c r="F648" s="45" t="str">
        <f t="shared" si="10"/>
        <v>-</v>
      </c>
    </row>
    <row r="649" spans="1:6" ht="24" x14ac:dyDescent="0.2">
      <c r="A649" s="63" t="s">
        <v>582</v>
      </c>
      <c r="B649" s="64" t="s">
        <v>1248</v>
      </c>
      <c r="C649" s="247" t="s">
        <v>1249</v>
      </c>
      <c r="D649" s="60">
        <f>IF(D645+D647-D646-D648&gt;=0,D645+D647-D646-D648,0)</f>
        <v>19397.54000000039</v>
      </c>
      <c r="E649" s="60">
        <f>IF(E645+E647-E646-E648&gt;=0,E645+E647-E646-E648,0)</f>
        <v>0</v>
      </c>
      <c r="F649" s="45">
        <f t="shared" si="10"/>
        <v>0</v>
      </c>
    </row>
    <row r="650" spans="1:6" ht="24" x14ac:dyDescent="0.2">
      <c r="A650" s="63" t="s">
        <v>582</v>
      </c>
      <c r="B650" s="64" t="s">
        <v>1250</v>
      </c>
      <c r="C650" s="247" t="s">
        <v>1251</v>
      </c>
      <c r="D650" s="60">
        <f>IF(D646+D648-D645-D647&gt;=0,D646+D648-D645-D647,0)</f>
        <v>0</v>
      </c>
      <c r="E650" s="60">
        <f>IF(E646+E648-E645-E647&gt;=0,E646+E648-E645-E647,0)</f>
        <v>239599.5699999998</v>
      </c>
      <c r="F650" s="45" t="str">
        <f t="shared" si="10"/>
        <v>-</v>
      </c>
    </row>
    <row r="651" spans="1:6" ht="24" x14ac:dyDescent="0.2">
      <c r="A651" s="249" t="s">
        <v>1252</v>
      </c>
      <c r="B651" s="184" t="s">
        <v>1253</v>
      </c>
      <c r="C651" s="250" t="s">
        <v>1252</v>
      </c>
      <c r="D651" s="196">
        <v>0</v>
      </c>
      <c r="E651" s="196">
        <v>0</v>
      </c>
      <c r="F651" s="61" t="str">
        <f t="shared" si="10"/>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43523.34</v>
      </c>
      <c r="E653" s="194">
        <v>37671.449999999997</v>
      </c>
      <c r="F653" s="45">
        <f t="shared" ref="F653:F740" si="11">IF(D653&lt;&gt;0,IF(E653/D653&gt;=100,"&gt;&gt;100",E653/D653*100),"-")</f>
        <v>86.554593466402167</v>
      </c>
    </row>
    <row r="654" spans="1:6" ht="12.75" customHeight="1" x14ac:dyDescent="0.2">
      <c r="A654" s="63" t="s">
        <v>1257</v>
      </c>
      <c r="B654" s="64" t="s">
        <v>1258</v>
      </c>
      <c r="C654" s="247" t="s">
        <v>1257</v>
      </c>
      <c r="D654" s="194">
        <v>2837239.16</v>
      </c>
      <c r="E654" s="194">
        <v>3554683.18</v>
      </c>
      <c r="F654" s="45">
        <f t="shared" si="11"/>
        <v>125.28669525342376</v>
      </c>
    </row>
    <row r="655" spans="1:6" ht="12.75" customHeight="1" x14ac:dyDescent="0.2">
      <c r="A655" s="63" t="s">
        <v>1259</v>
      </c>
      <c r="B655" s="64" t="s">
        <v>1260</v>
      </c>
      <c r="C655" s="247" t="s">
        <v>1259</v>
      </c>
      <c r="D655" s="194">
        <v>2843091.05</v>
      </c>
      <c r="E655" s="194">
        <v>3592254.63</v>
      </c>
      <c r="F655" s="45">
        <f t="shared" si="11"/>
        <v>126.35031966352257</v>
      </c>
    </row>
    <row r="656" spans="1:6" ht="24" x14ac:dyDescent="0.2">
      <c r="A656" s="63">
        <v>11</v>
      </c>
      <c r="B656" s="64" t="s">
        <v>1261</v>
      </c>
      <c r="C656" s="247" t="s">
        <v>1262</v>
      </c>
      <c r="D656" s="60">
        <f>+D653+D654-D655</f>
        <v>37671.450000000186</v>
      </c>
      <c r="E656" s="60">
        <f>+E653+E654-E655</f>
        <v>100.00000000046566</v>
      </c>
      <c r="F656" s="45">
        <f t="shared" si="11"/>
        <v>0.26545301548112743</v>
      </c>
    </row>
    <row r="657" spans="1:6" ht="24" x14ac:dyDescent="0.2">
      <c r="A657" s="63" t="s">
        <v>582</v>
      </c>
      <c r="B657" s="64" t="s">
        <v>1263</v>
      </c>
      <c r="C657" s="247" t="s">
        <v>1264</v>
      </c>
      <c r="D657" s="253">
        <v>0</v>
      </c>
      <c r="E657" s="253"/>
      <c r="F657" s="45" t="str">
        <f t="shared" si="11"/>
        <v>-</v>
      </c>
    </row>
    <row r="658" spans="1:6" ht="24" x14ac:dyDescent="0.2">
      <c r="A658" s="63" t="s">
        <v>582</v>
      </c>
      <c r="B658" s="64" t="s">
        <v>1265</v>
      </c>
      <c r="C658" s="247" t="s">
        <v>1266</v>
      </c>
      <c r="D658" s="253">
        <v>111</v>
      </c>
      <c r="E658" s="253">
        <v>118</v>
      </c>
      <c r="F658" s="45">
        <f t="shared" si="11"/>
        <v>106.30630630630631</v>
      </c>
    </row>
    <row r="659" spans="1:6" ht="12.75" customHeight="1" x14ac:dyDescent="0.2">
      <c r="A659" s="63" t="s">
        <v>582</v>
      </c>
      <c r="B659" s="64" t="s">
        <v>1267</v>
      </c>
      <c r="C659" s="247" t="s">
        <v>1268</v>
      </c>
      <c r="D659" s="253">
        <v>0</v>
      </c>
      <c r="E659" s="253">
        <v>0</v>
      </c>
      <c r="F659" s="45" t="str">
        <f t="shared" si="11"/>
        <v>-</v>
      </c>
    </row>
    <row r="660" spans="1:6" ht="12.75" customHeight="1" x14ac:dyDescent="0.2">
      <c r="A660" s="63" t="s">
        <v>582</v>
      </c>
      <c r="B660" s="64" t="s">
        <v>1269</v>
      </c>
      <c r="C660" s="247" t="s">
        <v>1270</v>
      </c>
      <c r="D660" s="253">
        <v>97</v>
      </c>
      <c r="E660" s="253">
        <v>108</v>
      </c>
      <c r="F660" s="45">
        <f t="shared" si="11"/>
        <v>111.34020618556701</v>
      </c>
    </row>
    <row r="661" spans="1:6" ht="24" x14ac:dyDescent="0.2">
      <c r="A661" s="63" t="s">
        <v>1271</v>
      </c>
      <c r="B661" s="64" t="s">
        <v>1272</v>
      </c>
      <c r="C661" s="247" t="s">
        <v>1273</v>
      </c>
      <c r="D661" s="194">
        <v>0</v>
      </c>
      <c r="E661" s="194">
        <v>0</v>
      </c>
      <c r="F661" s="45" t="str">
        <f t="shared" si="11"/>
        <v>-</v>
      </c>
    </row>
    <row r="662" spans="1:6" ht="12.75" customHeight="1" x14ac:dyDescent="0.2">
      <c r="A662" s="70">
        <v>61315</v>
      </c>
      <c r="B662" s="65" t="s">
        <v>1274</v>
      </c>
      <c r="C662" s="278" t="s">
        <v>1275</v>
      </c>
      <c r="D662" s="192">
        <v>0</v>
      </c>
      <c r="E662" s="192">
        <v>0</v>
      </c>
      <c r="F662" s="71" t="str">
        <f t="shared" si="11"/>
        <v>-</v>
      </c>
    </row>
    <row r="663" spans="1:6" ht="12.75" customHeight="1" x14ac:dyDescent="0.2">
      <c r="A663" s="70">
        <v>61316</v>
      </c>
      <c r="B663" s="65" t="s">
        <v>1276</v>
      </c>
      <c r="C663" s="277" t="s">
        <v>1277</v>
      </c>
      <c r="D663" s="192">
        <v>0</v>
      </c>
      <c r="E663" s="192">
        <v>0</v>
      </c>
      <c r="F663" s="71" t="str">
        <f t="shared" si="11"/>
        <v>-</v>
      </c>
    </row>
    <row r="664" spans="1:6" ht="12.75" customHeight="1" x14ac:dyDescent="0.2">
      <c r="A664" s="70" t="s">
        <v>1278</v>
      </c>
      <c r="B664" s="65" t="s">
        <v>1279</v>
      </c>
      <c r="C664" s="277" t="s">
        <v>1278</v>
      </c>
      <c r="D664" s="192">
        <v>0</v>
      </c>
      <c r="E664" s="192">
        <v>0</v>
      </c>
      <c r="F664" s="71" t="str">
        <f t="shared" si="11"/>
        <v>-</v>
      </c>
    </row>
    <row r="665" spans="1:6" ht="12.75" customHeight="1" x14ac:dyDescent="0.2">
      <c r="A665" s="70">
        <v>61451</v>
      </c>
      <c r="B665" s="65" t="s">
        <v>1280</v>
      </c>
      <c r="C665" s="278" t="s">
        <v>1281</v>
      </c>
      <c r="D665" s="192">
        <v>0</v>
      </c>
      <c r="E665" s="192">
        <v>0</v>
      </c>
      <c r="F665" s="71" t="str">
        <f t="shared" si="11"/>
        <v>-</v>
      </c>
    </row>
    <row r="666" spans="1:6" ht="12.75" customHeight="1" x14ac:dyDescent="0.2">
      <c r="A666" s="70" t="s">
        <v>1282</v>
      </c>
      <c r="B666" s="65" t="s">
        <v>1283</v>
      </c>
      <c r="C666" s="277" t="s">
        <v>1282</v>
      </c>
      <c r="D666" s="192">
        <v>0</v>
      </c>
      <c r="E666" s="192">
        <v>0</v>
      </c>
      <c r="F666" s="71" t="str">
        <f t="shared" si="11"/>
        <v>-</v>
      </c>
    </row>
    <row r="667" spans="1:6" ht="12.75" customHeight="1" x14ac:dyDescent="0.2">
      <c r="A667" s="70">
        <v>61453</v>
      </c>
      <c r="B667" s="65" t="s">
        <v>1284</v>
      </c>
      <c r="C667" s="278" t="s">
        <v>1285</v>
      </c>
      <c r="D667" s="192">
        <v>0</v>
      </c>
      <c r="E667" s="192">
        <v>0</v>
      </c>
      <c r="F667" s="71" t="str">
        <f t="shared" si="11"/>
        <v>-</v>
      </c>
    </row>
    <row r="668" spans="1:6" ht="12.75" customHeight="1" x14ac:dyDescent="0.2">
      <c r="A668" s="70" t="s">
        <v>1286</v>
      </c>
      <c r="B668" s="65" t="s">
        <v>1287</v>
      </c>
      <c r="C668" s="277" t="s">
        <v>1286</v>
      </c>
      <c r="D668" s="192">
        <v>0</v>
      </c>
      <c r="E668" s="192">
        <v>0</v>
      </c>
      <c r="F668" s="71" t="str">
        <f t="shared" si="11"/>
        <v>-</v>
      </c>
    </row>
    <row r="669" spans="1:6" ht="12.75" customHeight="1" x14ac:dyDescent="0.2">
      <c r="A669" s="63">
        <v>63311</v>
      </c>
      <c r="B669" s="64" t="s">
        <v>1288</v>
      </c>
      <c r="C669" s="247" t="s">
        <v>1289</v>
      </c>
      <c r="D669" s="194">
        <v>0</v>
      </c>
      <c r="E669" s="194">
        <v>0</v>
      </c>
      <c r="F669" s="45" t="str">
        <f t="shared" si="11"/>
        <v>-</v>
      </c>
    </row>
    <row r="670" spans="1:6" ht="12.75" customHeight="1" x14ac:dyDescent="0.2">
      <c r="A670" s="63">
        <v>63312</v>
      </c>
      <c r="B670" s="64" t="s">
        <v>1290</v>
      </c>
      <c r="C670" s="247" t="s">
        <v>1291</v>
      </c>
      <c r="D670" s="194">
        <v>0</v>
      </c>
      <c r="E670" s="194">
        <v>0</v>
      </c>
      <c r="F670" s="45" t="str">
        <f t="shared" si="11"/>
        <v>-</v>
      </c>
    </row>
    <row r="671" spans="1:6" ht="12.75" customHeight="1" x14ac:dyDescent="0.2">
      <c r="A671" s="63">
        <v>63313</v>
      </c>
      <c r="B671" s="64" t="s">
        <v>1292</v>
      </c>
      <c r="C671" s="247" t="s">
        <v>1293</v>
      </c>
      <c r="D671" s="194">
        <v>0</v>
      </c>
      <c r="E671" s="194">
        <v>0</v>
      </c>
      <c r="F671" s="45" t="str">
        <f t="shared" si="11"/>
        <v>-</v>
      </c>
    </row>
    <row r="672" spans="1:6" ht="12.75" customHeight="1" x14ac:dyDescent="0.2">
      <c r="A672" s="63">
        <v>63314</v>
      </c>
      <c r="B672" s="64" t="s">
        <v>1294</v>
      </c>
      <c r="C672" s="247" t="s">
        <v>1295</v>
      </c>
      <c r="D672" s="194">
        <v>0</v>
      </c>
      <c r="E672" s="194">
        <v>0</v>
      </c>
      <c r="F672" s="45" t="str">
        <f t="shared" si="11"/>
        <v>-</v>
      </c>
    </row>
    <row r="673" spans="1:6" ht="12.75" customHeight="1" x14ac:dyDescent="0.2">
      <c r="A673" s="63">
        <v>63321</v>
      </c>
      <c r="B673" s="64" t="s">
        <v>1296</v>
      </c>
      <c r="C673" s="247" t="s">
        <v>1297</v>
      </c>
      <c r="D673" s="194">
        <v>0</v>
      </c>
      <c r="E673" s="194">
        <v>0</v>
      </c>
      <c r="F673" s="45" t="str">
        <f t="shared" si="11"/>
        <v>-</v>
      </c>
    </row>
    <row r="674" spans="1:6" ht="12.75" customHeight="1" x14ac:dyDescent="0.2">
      <c r="A674" s="63">
        <v>63322</v>
      </c>
      <c r="B674" s="64" t="s">
        <v>1298</v>
      </c>
      <c r="C674" s="247" t="s">
        <v>1299</v>
      </c>
      <c r="D674" s="194">
        <v>0</v>
      </c>
      <c r="E674" s="194">
        <v>0</v>
      </c>
      <c r="F674" s="45" t="str">
        <f t="shared" si="11"/>
        <v>-</v>
      </c>
    </row>
    <row r="675" spans="1:6" ht="12.75" customHeight="1" x14ac:dyDescent="0.2">
      <c r="A675" s="63">
        <v>63323</v>
      </c>
      <c r="B675" s="64" t="s">
        <v>1300</v>
      </c>
      <c r="C675" s="247" t="s">
        <v>1301</v>
      </c>
      <c r="D675" s="194">
        <v>0</v>
      </c>
      <c r="E675" s="194">
        <v>0</v>
      </c>
      <c r="F675" s="45" t="str">
        <f t="shared" si="11"/>
        <v>-</v>
      </c>
    </row>
    <row r="676" spans="1:6" ht="12.75" customHeight="1" x14ac:dyDescent="0.2">
      <c r="A676" s="63">
        <v>63324</v>
      </c>
      <c r="B676" s="64" t="s">
        <v>1302</v>
      </c>
      <c r="C676" s="247" t="s">
        <v>1303</v>
      </c>
      <c r="D676" s="194">
        <v>0</v>
      </c>
      <c r="E676" s="194">
        <v>0</v>
      </c>
      <c r="F676" s="45" t="str">
        <f t="shared" si="11"/>
        <v>-</v>
      </c>
    </row>
    <row r="677" spans="1:6" ht="12.75" customHeight="1" x14ac:dyDescent="0.2">
      <c r="A677" s="70">
        <v>63414</v>
      </c>
      <c r="B677" s="65" t="s">
        <v>1304</v>
      </c>
      <c r="C677" s="278" t="s">
        <v>1305</v>
      </c>
      <c r="D677" s="192">
        <v>0</v>
      </c>
      <c r="E677" s="192">
        <v>0</v>
      </c>
      <c r="F677" s="71" t="str">
        <f t="shared" si="11"/>
        <v>-</v>
      </c>
    </row>
    <row r="678" spans="1:6" ht="12.75" customHeight="1" x14ac:dyDescent="0.2">
      <c r="A678" s="70">
        <v>63415</v>
      </c>
      <c r="B678" s="65" t="s">
        <v>1306</v>
      </c>
      <c r="C678" s="278" t="s">
        <v>1307</v>
      </c>
      <c r="D678" s="192">
        <v>0</v>
      </c>
      <c r="E678" s="192">
        <v>0</v>
      </c>
      <c r="F678" s="71" t="str">
        <f t="shared" si="11"/>
        <v>-</v>
      </c>
    </row>
    <row r="679" spans="1:6" ht="12" x14ac:dyDescent="0.2">
      <c r="A679" s="70">
        <v>63416</v>
      </c>
      <c r="B679" s="182" t="s">
        <v>1308</v>
      </c>
      <c r="C679" s="278" t="s">
        <v>1309</v>
      </c>
      <c r="D679" s="192">
        <v>0</v>
      </c>
      <c r="E679" s="192">
        <v>0</v>
      </c>
      <c r="F679" s="71" t="str">
        <f t="shared" si="11"/>
        <v>-</v>
      </c>
    </row>
    <row r="680" spans="1:6" ht="12.75" customHeight="1" x14ac:dyDescent="0.2">
      <c r="A680" s="70">
        <v>63424</v>
      </c>
      <c r="B680" s="65" t="s">
        <v>1310</v>
      </c>
      <c r="C680" s="278" t="s">
        <v>1311</v>
      </c>
      <c r="D680" s="192">
        <v>0</v>
      </c>
      <c r="E680" s="192">
        <v>0</v>
      </c>
      <c r="F680" s="71" t="str">
        <f t="shared" si="11"/>
        <v>-</v>
      </c>
    </row>
    <row r="681" spans="1:6" ht="12.75" customHeight="1" x14ac:dyDescent="0.2">
      <c r="A681" s="70">
        <v>63425</v>
      </c>
      <c r="B681" s="65" t="s">
        <v>1312</v>
      </c>
      <c r="C681" s="278" t="s">
        <v>1313</v>
      </c>
      <c r="D681" s="192">
        <v>0</v>
      </c>
      <c r="E681" s="192">
        <v>0</v>
      </c>
      <c r="F681" s="71" t="str">
        <f t="shared" si="11"/>
        <v>-</v>
      </c>
    </row>
    <row r="682" spans="1:6" ht="12" x14ac:dyDescent="0.2">
      <c r="A682" s="70">
        <v>63426</v>
      </c>
      <c r="B682" s="182" t="s">
        <v>1314</v>
      </c>
      <c r="C682" s="278" t="s">
        <v>1315</v>
      </c>
      <c r="D682" s="192">
        <v>0</v>
      </c>
      <c r="E682" s="192">
        <v>0</v>
      </c>
      <c r="F682" s="71" t="str">
        <f t="shared" si="11"/>
        <v>-</v>
      </c>
    </row>
    <row r="683" spans="1:6" ht="24" x14ac:dyDescent="0.2">
      <c r="A683" s="70">
        <v>63612</v>
      </c>
      <c r="B683" s="182" t="s">
        <v>1316</v>
      </c>
      <c r="C683" s="278" t="s">
        <v>1317</v>
      </c>
      <c r="D683" s="192">
        <v>20468.8</v>
      </c>
      <c r="E683" s="192">
        <v>16361.4</v>
      </c>
      <c r="F683" s="71">
        <f t="shared" si="11"/>
        <v>79.933361994840936</v>
      </c>
    </row>
    <row r="684" spans="1:6" ht="24" x14ac:dyDescent="0.2">
      <c r="A684" s="70">
        <v>63613</v>
      </c>
      <c r="B684" s="182" t="s">
        <v>1318</v>
      </c>
      <c r="C684" s="278" t="s">
        <v>1319</v>
      </c>
      <c r="D684" s="192">
        <v>0</v>
      </c>
      <c r="E684" s="192">
        <v>0</v>
      </c>
      <c r="F684" s="71" t="str">
        <f t="shared" si="11"/>
        <v>-</v>
      </c>
    </row>
    <row r="685" spans="1:6" ht="24" x14ac:dyDescent="0.2">
      <c r="A685" s="63">
        <v>63622</v>
      </c>
      <c r="B685" s="244" t="s">
        <v>1320</v>
      </c>
      <c r="C685" s="247" t="s">
        <v>1321</v>
      </c>
      <c r="D685" s="194">
        <v>0</v>
      </c>
      <c r="E685" s="194">
        <v>0</v>
      </c>
      <c r="F685" s="45" t="str">
        <f t="shared" si="11"/>
        <v>-</v>
      </c>
    </row>
    <row r="686" spans="1:6" ht="24" x14ac:dyDescent="0.2">
      <c r="A686" s="63">
        <v>63623</v>
      </c>
      <c r="B686" s="244" t="s">
        <v>1322</v>
      </c>
      <c r="C686" s="247" t="s">
        <v>1323</v>
      </c>
      <c r="D686" s="194">
        <v>0</v>
      </c>
      <c r="E686" s="194">
        <v>0</v>
      </c>
      <c r="F686" s="45" t="str">
        <f t="shared" si="11"/>
        <v>-</v>
      </c>
    </row>
    <row r="687" spans="1:6" ht="12.75" customHeight="1" x14ac:dyDescent="0.2">
      <c r="A687" s="63">
        <v>63711</v>
      </c>
      <c r="B687" s="244" t="s">
        <v>1324</v>
      </c>
      <c r="C687" s="248">
        <v>63711</v>
      </c>
      <c r="D687" s="194">
        <v>0</v>
      </c>
      <c r="E687" s="194">
        <v>0</v>
      </c>
      <c r="F687" s="45" t="str">
        <f t="shared" si="11"/>
        <v>-</v>
      </c>
    </row>
    <row r="688" spans="1:6" ht="12.75" customHeight="1" x14ac:dyDescent="0.2">
      <c r="A688" s="63">
        <v>63712</v>
      </c>
      <c r="B688" s="244" t="s">
        <v>1325</v>
      </c>
      <c r="C688" s="248">
        <v>63712</v>
      </c>
      <c r="D688" s="194">
        <v>0</v>
      </c>
      <c r="E688" s="194">
        <v>0</v>
      </c>
      <c r="F688" s="45" t="str">
        <f t="shared" si="11"/>
        <v>-</v>
      </c>
    </row>
    <row r="689" spans="1:6" ht="12.75" customHeight="1" x14ac:dyDescent="0.2">
      <c r="A689" s="63">
        <v>63713</v>
      </c>
      <c r="B689" s="244" t="s">
        <v>1326</v>
      </c>
      <c r="C689" s="248">
        <v>63713</v>
      </c>
      <c r="D689" s="194">
        <v>0</v>
      </c>
      <c r="E689" s="194">
        <v>0</v>
      </c>
      <c r="F689" s="45" t="str">
        <f t="shared" si="11"/>
        <v>-</v>
      </c>
    </row>
    <row r="690" spans="1:6" ht="12.75" customHeight="1" x14ac:dyDescent="0.2">
      <c r="A690" s="63">
        <v>63714</v>
      </c>
      <c r="B690" s="244" t="s">
        <v>1327</v>
      </c>
      <c r="C690" s="248">
        <v>63714</v>
      </c>
      <c r="D690" s="194">
        <v>0</v>
      </c>
      <c r="E690" s="194">
        <v>0</v>
      </c>
      <c r="F690" s="45" t="str">
        <f t="shared" si="11"/>
        <v>-</v>
      </c>
    </row>
    <row r="691" spans="1:6" ht="12.75" customHeight="1" x14ac:dyDescent="0.2">
      <c r="A691" s="63">
        <v>63715</v>
      </c>
      <c r="B691" s="244" t="s">
        <v>1328</v>
      </c>
      <c r="C691" s="248">
        <v>63715</v>
      </c>
      <c r="D691" s="194">
        <v>0</v>
      </c>
      <c r="E691" s="194">
        <v>0</v>
      </c>
      <c r="F691" s="45" t="str">
        <f t="shared" si="11"/>
        <v>-</v>
      </c>
    </row>
    <row r="692" spans="1:6" ht="24" x14ac:dyDescent="0.2">
      <c r="A692" s="70">
        <v>63716</v>
      </c>
      <c r="B692" s="182" t="s">
        <v>1329</v>
      </c>
      <c r="C692" s="277">
        <v>63716</v>
      </c>
      <c r="D692" s="192">
        <v>0</v>
      </c>
      <c r="E692" s="192">
        <v>0</v>
      </c>
      <c r="F692" s="71" t="str">
        <f t="shared" si="11"/>
        <v>-</v>
      </c>
    </row>
    <row r="693" spans="1:6" ht="24" x14ac:dyDescent="0.2">
      <c r="A693" s="70">
        <v>63717</v>
      </c>
      <c r="B693" s="182" t="s">
        <v>1330</v>
      </c>
      <c r="C693" s="277">
        <v>63717</v>
      </c>
      <c r="D693" s="192">
        <v>0</v>
      </c>
      <c r="E693" s="192">
        <v>0</v>
      </c>
      <c r="F693" s="71" t="str">
        <f t="shared" si="11"/>
        <v>-</v>
      </c>
    </row>
    <row r="694" spans="1:6" ht="24" x14ac:dyDescent="0.2">
      <c r="A694" s="70">
        <v>63721</v>
      </c>
      <c r="B694" s="182" t="s">
        <v>1331</v>
      </c>
      <c r="C694" s="277">
        <v>63721</v>
      </c>
      <c r="D694" s="192">
        <v>0</v>
      </c>
      <c r="E694" s="192">
        <v>0</v>
      </c>
      <c r="F694" s="71" t="str">
        <f t="shared" si="11"/>
        <v>-</v>
      </c>
    </row>
    <row r="695" spans="1:6" ht="24" x14ac:dyDescent="0.2">
      <c r="A695" s="70">
        <v>63722</v>
      </c>
      <c r="B695" s="182" t="s">
        <v>1332</v>
      </c>
      <c r="C695" s="277">
        <v>63722</v>
      </c>
      <c r="D695" s="192">
        <v>0</v>
      </c>
      <c r="E695" s="192">
        <v>0</v>
      </c>
      <c r="F695" s="71" t="str">
        <f t="shared" si="11"/>
        <v>-</v>
      </c>
    </row>
    <row r="696" spans="1:6" ht="12.75" customHeight="1" x14ac:dyDescent="0.2">
      <c r="A696" s="70">
        <v>63723</v>
      </c>
      <c r="B696" s="182" t="s">
        <v>1333</v>
      </c>
      <c r="C696" s="277">
        <v>63723</v>
      </c>
      <c r="D696" s="192">
        <v>0</v>
      </c>
      <c r="E696" s="192">
        <v>0</v>
      </c>
      <c r="F696" s="71" t="str">
        <f t="shared" si="11"/>
        <v>-</v>
      </c>
    </row>
    <row r="697" spans="1:6" ht="12.75" customHeight="1" x14ac:dyDescent="0.2">
      <c r="A697" s="70">
        <v>63724</v>
      </c>
      <c r="B697" s="182" t="s">
        <v>1334</v>
      </c>
      <c r="C697" s="277">
        <v>63724</v>
      </c>
      <c r="D697" s="192">
        <v>0</v>
      </c>
      <c r="E697" s="192">
        <v>0</v>
      </c>
      <c r="F697" s="71" t="str">
        <f t="shared" si="11"/>
        <v>-</v>
      </c>
    </row>
    <row r="698" spans="1:6" ht="12.75" customHeight="1" x14ac:dyDescent="0.2">
      <c r="A698" s="70">
        <v>63725</v>
      </c>
      <c r="B698" s="182" t="s">
        <v>1335</v>
      </c>
      <c r="C698" s="277">
        <v>63725</v>
      </c>
      <c r="D698" s="192">
        <v>0</v>
      </c>
      <c r="E698" s="192">
        <v>0</v>
      </c>
      <c r="F698" s="71" t="str">
        <f t="shared" si="11"/>
        <v>-</v>
      </c>
    </row>
    <row r="699" spans="1:6" ht="12.75" customHeight="1" x14ac:dyDescent="0.2">
      <c r="A699" s="70">
        <v>63726</v>
      </c>
      <c r="B699" s="182" t="s">
        <v>1336</v>
      </c>
      <c r="C699" s="277">
        <v>63726</v>
      </c>
      <c r="D699" s="192">
        <v>0</v>
      </c>
      <c r="E699" s="192">
        <v>0</v>
      </c>
      <c r="F699" s="71" t="str">
        <f t="shared" si="11"/>
        <v>-</v>
      </c>
    </row>
    <row r="700" spans="1:6" ht="24" x14ac:dyDescent="0.2">
      <c r="A700" s="70">
        <v>63727</v>
      </c>
      <c r="B700" s="182" t="s">
        <v>1337</v>
      </c>
      <c r="C700" s="277">
        <v>63727</v>
      </c>
      <c r="D700" s="192">
        <v>0</v>
      </c>
      <c r="E700" s="192">
        <v>0</v>
      </c>
      <c r="F700" s="71" t="str">
        <f t="shared" si="11"/>
        <v>-</v>
      </c>
    </row>
    <row r="701" spans="1:6" ht="24" x14ac:dyDescent="0.2">
      <c r="A701" s="70">
        <v>63728</v>
      </c>
      <c r="B701" s="182" t="s">
        <v>1338</v>
      </c>
      <c r="C701" s="277">
        <v>63728</v>
      </c>
      <c r="D701" s="192">
        <v>0</v>
      </c>
      <c r="E701" s="192">
        <v>0</v>
      </c>
      <c r="F701" s="71" t="str">
        <f t="shared" si="11"/>
        <v>-</v>
      </c>
    </row>
    <row r="702" spans="1:6" ht="12.75" customHeight="1" x14ac:dyDescent="0.2">
      <c r="A702" s="70">
        <v>63811</v>
      </c>
      <c r="B702" s="182" t="s">
        <v>1339</v>
      </c>
      <c r="C702" s="278" t="s">
        <v>1340</v>
      </c>
      <c r="D702" s="192">
        <v>0</v>
      </c>
      <c r="E702" s="192">
        <v>0</v>
      </c>
      <c r="F702" s="71" t="str">
        <f t="shared" si="11"/>
        <v>-</v>
      </c>
    </row>
    <row r="703" spans="1:6" ht="12.75" customHeight="1" x14ac:dyDescent="0.2">
      <c r="A703" s="70">
        <v>63812</v>
      </c>
      <c r="B703" s="182" t="s">
        <v>1341</v>
      </c>
      <c r="C703" s="278" t="s">
        <v>1342</v>
      </c>
      <c r="D703" s="192">
        <v>0</v>
      </c>
      <c r="E703" s="192">
        <v>0</v>
      </c>
      <c r="F703" s="71" t="str">
        <f t="shared" si="11"/>
        <v>-</v>
      </c>
    </row>
    <row r="704" spans="1:6" ht="24" x14ac:dyDescent="0.2">
      <c r="A704" s="70" t="s">
        <v>1343</v>
      </c>
      <c r="B704" s="182" t="s">
        <v>1344</v>
      </c>
      <c r="C704" s="278" t="s">
        <v>1343</v>
      </c>
      <c r="D704" s="192">
        <v>0</v>
      </c>
      <c r="E704" s="192">
        <v>0</v>
      </c>
      <c r="F704" s="71" t="str">
        <f t="shared" si="11"/>
        <v>-</v>
      </c>
    </row>
    <row r="705" spans="1:6" ht="24" x14ac:dyDescent="0.2">
      <c r="A705" s="70" t="s">
        <v>1345</v>
      </c>
      <c r="B705" s="182" t="s">
        <v>1346</v>
      </c>
      <c r="C705" s="278" t="s">
        <v>1345</v>
      </c>
      <c r="D705" s="192">
        <v>0</v>
      </c>
      <c r="E705" s="192">
        <v>0</v>
      </c>
      <c r="F705" s="71" t="str">
        <f t="shared" si="11"/>
        <v>-</v>
      </c>
    </row>
    <row r="706" spans="1:6" ht="12.75" customHeight="1" x14ac:dyDescent="0.2">
      <c r="A706" s="70">
        <v>63821</v>
      </c>
      <c r="B706" s="182" t="s">
        <v>1347</v>
      </c>
      <c r="C706" s="278" t="s">
        <v>1348</v>
      </c>
      <c r="D706" s="192">
        <v>0</v>
      </c>
      <c r="E706" s="192">
        <v>0</v>
      </c>
      <c r="F706" s="71" t="str">
        <f t="shared" si="11"/>
        <v>-</v>
      </c>
    </row>
    <row r="707" spans="1:6" ht="12.75" customHeight="1" x14ac:dyDescent="0.2">
      <c r="A707" s="70">
        <v>63822</v>
      </c>
      <c r="B707" s="182" t="s">
        <v>1349</v>
      </c>
      <c r="C707" s="278" t="s">
        <v>1350</v>
      </c>
      <c r="D707" s="192">
        <v>0</v>
      </c>
      <c r="E707" s="192">
        <v>0</v>
      </c>
      <c r="F707" s="71" t="str">
        <f t="shared" si="11"/>
        <v>-</v>
      </c>
    </row>
    <row r="708" spans="1:6" ht="24" x14ac:dyDescent="0.2">
      <c r="A708" s="70" t="s">
        <v>1351</v>
      </c>
      <c r="B708" s="182" t="s">
        <v>1352</v>
      </c>
      <c r="C708" s="278" t="s">
        <v>1351</v>
      </c>
      <c r="D708" s="192">
        <v>0</v>
      </c>
      <c r="E708" s="192">
        <v>0</v>
      </c>
      <c r="F708" s="71" t="str">
        <f t="shared" si="11"/>
        <v>-</v>
      </c>
    </row>
    <row r="709" spans="1:6" ht="24" x14ac:dyDescent="0.2">
      <c r="A709" s="70" t="s">
        <v>1353</v>
      </c>
      <c r="B709" s="182" t="s">
        <v>1354</v>
      </c>
      <c r="C709" s="278" t="s">
        <v>1353</v>
      </c>
      <c r="D709" s="192">
        <v>0</v>
      </c>
      <c r="E709" s="192">
        <v>0</v>
      </c>
      <c r="F709" s="71" t="str">
        <f t="shared" si="11"/>
        <v>-</v>
      </c>
    </row>
    <row r="710" spans="1:6" ht="12.75" customHeight="1" x14ac:dyDescent="0.2">
      <c r="A710" s="70">
        <v>64191</v>
      </c>
      <c r="B710" s="65" t="s">
        <v>1355</v>
      </c>
      <c r="C710" s="278" t="s">
        <v>1356</v>
      </c>
      <c r="D710" s="192">
        <v>0</v>
      </c>
      <c r="E710" s="192">
        <v>0</v>
      </c>
      <c r="F710" s="71" t="str">
        <f t="shared" si="11"/>
        <v>-</v>
      </c>
    </row>
    <row r="711" spans="1:6" ht="12.75" customHeight="1" x14ac:dyDescent="0.2">
      <c r="A711" s="70" t="s">
        <v>1357</v>
      </c>
      <c r="B711" s="65" t="s">
        <v>1358</v>
      </c>
      <c r="C711" s="277" t="s">
        <v>1357</v>
      </c>
      <c r="D711" s="192">
        <v>0</v>
      </c>
      <c r="E711" s="192">
        <v>0</v>
      </c>
      <c r="F711" s="71" t="str">
        <f t="shared" si="11"/>
        <v>-</v>
      </c>
    </row>
    <row r="712" spans="1:6" ht="12.75" customHeight="1" x14ac:dyDescent="0.2">
      <c r="A712" s="70" t="s">
        <v>1359</v>
      </c>
      <c r="B712" s="65" t="s">
        <v>1360</v>
      </c>
      <c r="C712" s="277" t="s">
        <v>1359</v>
      </c>
      <c r="D712" s="192">
        <v>0</v>
      </c>
      <c r="E712" s="192">
        <v>0</v>
      </c>
      <c r="F712" s="71" t="str">
        <f t="shared" si="11"/>
        <v>-</v>
      </c>
    </row>
    <row r="713" spans="1:6" ht="24" x14ac:dyDescent="0.2">
      <c r="A713" s="70" t="s">
        <v>1361</v>
      </c>
      <c r="B713" s="65" t="s">
        <v>1362</v>
      </c>
      <c r="C713" s="277" t="s">
        <v>1361</v>
      </c>
      <c r="D713" s="192">
        <v>0</v>
      </c>
      <c r="E713" s="192">
        <v>0</v>
      </c>
      <c r="F713" s="71" t="str">
        <f t="shared" si="11"/>
        <v>-</v>
      </c>
    </row>
    <row r="714" spans="1:6" ht="12" x14ac:dyDescent="0.2">
      <c r="A714" s="70" t="s">
        <v>1363</v>
      </c>
      <c r="B714" s="65" t="s">
        <v>1364</v>
      </c>
      <c r="C714" s="277" t="s">
        <v>1363</v>
      </c>
      <c r="D714" s="192">
        <v>0</v>
      </c>
      <c r="E714" s="192">
        <v>0</v>
      </c>
      <c r="F714" s="71" t="str">
        <f t="shared" si="11"/>
        <v>-</v>
      </c>
    </row>
    <row r="715" spans="1:6" ht="12.75" customHeight="1" x14ac:dyDescent="0.2">
      <c r="A715" s="70">
        <v>64371</v>
      </c>
      <c r="B715" s="65" t="s">
        <v>1365</v>
      </c>
      <c r="C715" s="278" t="s">
        <v>1366</v>
      </c>
      <c r="D715" s="192">
        <v>0</v>
      </c>
      <c r="E715" s="192">
        <v>0</v>
      </c>
      <c r="F715" s="71" t="str">
        <f t="shared" si="11"/>
        <v>-</v>
      </c>
    </row>
    <row r="716" spans="1:6" ht="12.75" customHeight="1" x14ac:dyDescent="0.2">
      <c r="A716" s="70">
        <v>64372</v>
      </c>
      <c r="B716" s="65" t="s">
        <v>1367</v>
      </c>
      <c r="C716" s="278" t="s">
        <v>1368</v>
      </c>
      <c r="D716" s="192">
        <v>0</v>
      </c>
      <c r="E716" s="192">
        <v>0</v>
      </c>
      <c r="F716" s="71" t="str">
        <f t="shared" si="11"/>
        <v>-</v>
      </c>
    </row>
    <row r="717" spans="1:6" ht="12.75" customHeight="1" x14ac:dyDescent="0.2">
      <c r="A717" s="70">
        <v>64373</v>
      </c>
      <c r="B717" s="65" t="s">
        <v>1369</v>
      </c>
      <c r="C717" s="278" t="s">
        <v>1370</v>
      </c>
      <c r="D717" s="192">
        <v>0</v>
      </c>
      <c r="E717" s="192">
        <v>0</v>
      </c>
      <c r="F717" s="71" t="str">
        <f t="shared" si="11"/>
        <v>-</v>
      </c>
    </row>
    <row r="718" spans="1:6" ht="12.75" customHeight="1" x14ac:dyDescent="0.2">
      <c r="A718" s="63">
        <v>64374</v>
      </c>
      <c r="B718" s="64" t="s">
        <v>1371</v>
      </c>
      <c r="C718" s="247" t="s">
        <v>1372</v>
      </c>
      <c r="D718" s="194">
        <v>0</v>
      </c>
      <c r="E718" s="194">
        <v>0</v>
      </c>
      <c r="F718" s="45" t="str">
        <f t="shared" si="11"/>
        <v>-</v>
      </c>
    </row>
    <row r="719" spans="1:6" ht="12.75" customHeight="1" x14ac:dyDescent="0.2">
      <c r="A719" s="70">
        <v>64375</v>
      </c>
      <c r="B719" s="65" t="s">
        <v>1373</v>
      </c>
      <c r="C719" s="278" t="s">
        <v>1374</v>
      </c>
      <c r="D719" s="192">
        <v>0</v>
      </c>
      <c r="E719" s="192">
        <v>0</v>
      </c>
      <c r="F719" s="71" t="str">
        <f t="shared" si="11"/>
        <v>-</v>
      </c>
    </row>
    <row r="720" spans="1:6" ht="24" x14ac:dyDescent="0.2">
      <c r="A720" s="70">
        <v>64376</v>
      </c>
      <c r="B720" s="182" t="s">
        <v>1375</v>
      </c>
      <c r="C720" s="278" t="s">
        <v>1376</v>
      </c>
      <c r="D720" s="192">
        <v>0</v>
      </c>
      <c r="E720" s="192">
        <v>0</v>
      </c>
      <c r="F720" s="71" t="str">
        <f t="shared" si="11"/>
        <v>-</v>
      </c>
    </row>
    <row r="721" spans="1:6" ht="24" x14ac:dyDescent="0.2">
      <c r="A721" s="70">
        <v>64377</v>
      </c>
      <c r="B721" s="65" t="s">
        <v>1377</v>
      </c>
      <c r="C721" s="278" t="s">
        <v>1378</v>
      </c>
      <c r="D721" s="192">
        <v>0</v>
      </c>
      <c r="E721" s="192">
        <v>0</v>
      </c>
      <c r="F721" s="71" t="str">
        <f t="shared" si="11"/>
        <v>-</v>
      </c>
    </row>
    <row r="722" spans="1:6" ht="12" x14ac:dyDescent="0.2">
      <c r="A722" s="70" t="s">
        <v>1379</v>
      </c>
      <c r="B722" s="65" t="s">
        <v>1380</v>
      </c>
      <c r="C722" s="277" t="s">
        <v>1379</v>
      </c>
      <c r="D722" s="192">
        <v>0</v>
      </c>
      <c r="E722" s="192">
        <v>0</v>
      </c>
      <c r="F722" s="71" t="str">
        <f t="shared" si="11"/>
        <v>-</v>
      </c>
    </row>
    <row r="723" spans="1:6" ht="12" x14ac:dyDescent="0.2">
      <c r="A723" s="70" t="s">
        <v>1381</v>
      </c>
      <c r="B723" s="65" t="s">
        <v>1382</v>
      </c>
      <c r="C723" s="277" t="s">
        <v>1381</v>
      </c>
      <c r="D723" s="192">
        <v>0</v>
      </c>
      <c r="E723" s="192">
        <v>0</v>
      </c>
      <c r="F723" s="71" t="str">
        <f t="shared" si="11"/>
        <v>-</v>
      </c>
    </row>
    <row r="724" spans="1:6" ht="12.75" customHeight="1" x14ac:dyDescent="0.2">
      <c r="A724" s="70">
        <v>65264</v>
      </c>
      <c r="B724" s="65" t="s">
        <v>1383</v>
      </c>
      <c r="C724" s="278" t="s">
        <v>1384</v>
      </c>
      <c r="D724" s="192">
        <v>623180.39</v>
      </c>
      <c r="E724" s="192">
        <v>48584.2</v>
      </c>
      <c r="F724" s="71">
        <f t="shared" si="11"/>
        <v>7.7961695810100817</v>
      </c>
    </row>
    <row r="725" spans="1:6" ht="12.75" customHeight="1" x14ac:dyDescent="0.2">
      <c r="A725" s="70">
        <v>65265</v>
      </c>
      <c r="B725" s="65" t="s">
        <v>1385</v>
      </c>
      <c r="C725" s="278" t="s">
        <v>1386</v>
      </c>
      <c r="D725" s="192">
        <v>0</v>
      </c>
      <c r="E725" s="192">
        <v>0</v>
      </c>
      <c r="F725" s="71" t="str">
        <f t="shared" si="11"/>
        <v>-</v>
      </c>
    </row>
    <row r="726" spans="1:6" ht="12.75" customHeight="1" x14ac:dyDescent="0.2">
      <c r="A726" s="70" t="s">
        <v>1387</v>
      </c>
      <c r="B726" s="65" t="s">
        <v>1388</v>
      </c>
      <c r="C726" s="278" t="s">
        <v>1387</v>
      </c>
      <c r="D726" s="192">
        <v>0</v>
      </c>
      <c r="E726" s="192">
        <v>0</v>
      </c>
      <c r="F726" s="71" t="str">
        <f t="shared" si="11"/>
        <v>-</v>
      </c>
    </row>
    <row r="727" spans="1:6" ht="24" x14ac:dyDescent="0.2">
      <c r="A727" s="70">
        <v>66341</v>
      </c>
      <c r="B727" s="65" t="s">
        <v>1389</v>
      </c>
      <c r="C727" s="277">
        <v>66341</v>
      </c>
      <c r="D727" s="192">
        <v>0</v>
      </c>
      <c r="E727" s="192">
        <v>0</v>
      </c>
      <c r="F727" s="71" t="str">
        <f t="shared" si="11"/>
        <v>-</v>
      </c>
    </row>
    <row r="728" spans="1:6" ht="24" x14ac:dyDescent="0.2">
      <c r="A728" s="70">
        <v>66342</v>
      </c>
      <c r="B728" s="65" t="s">
        <v>1390</v>
      </c>
      <c r="C728" s="277">
        <v>66342</v>
      </c>
      <c r="D728" s="192">
        <v>0</v>
      </c>
      <c r="E728" s="192">
        <v>0</v>
      </c>
      <c r="F728" s="71" t="str">
        <f t="shared" si="11"/>
        <v>-</v>
      </c>
    </row>
    <row r="729" spans="1:6" ht="24" x14ac:dyDescent="0.2">
      <c r="A729" s="70">
        <v>66343</v>
      </c>
      <c r="B729" s="65" t="s">
        <v>1391</v>
      </c>
      <c r="C729" s="277">
        <v>66343</v>
      </c>
      <c r="D729" s="192">
        <v>0</v>
      </c>
      <c r="E729" s="192">
        <v>0</v>
      </c>
      <c r="F729" s="71" t="str">
        <f t="shared" si="11"/>
        <v>-</v>
      </c>
    </row>
    <row r="730" spans="1:6" ht="24" x14ac:dyDescent="0.2">
      <c r="A730" s="70">
        <v>66344</v>
      </c>
      <c r="B730" s="65" t="s">
        <v>1392</v>
      </c>
      <c r="C730" s="277">
        <v>66344</v>
      </c>
      <c r="D730" s="192">
        <v>0</v>
      </c>
      <c r="E730" s="192">
        <v>0</v>
      </c>
      <c r="F730" s="71" t="str">
        <f t="shared" si="11"/>
        <v>-</v>
      </c>
    </row>
    <row r="731" spans="1:6" ht="24" x14ac:dyDescent="0.2">
      <c r="A731" s="70">
        <v>66345</v>
      </c>
      <c r="B731" s="65" t="s">
        <v>1393</v>
      </c>
      <c r="C731" s="277">
        <v>66345</v>
      </c>
      <c r="D731" s="192">
        <v>0</v>
      </c>
      <c r="E731" s="192">
        <v>0</v>
      </c>
      <c r="F731" s="71" t="str">
        <f t="shared" si="11"/>
        <v>-</v>
      </c>
    </row>
    <row r="732" spans="1:6" ht="12.75" customHeight="1" x14ac:dyDescent="0.2">
      <c r="A732" s="70">
        <v>31214</v>
      </c>
      <c r="B732" s="65" t="s">
        <v>1394</v>
      </c>
      <c r="C732" s="278" t="s">
        <v>1395</v>
      </c>
      <c r="D732" s="192">
        <v>3948.43</v>
      </c>
      <c r="E732" s="192">
        <v>9391.8700000000008</v>
      </c>
      <c r="F732" s="71">
        <f t="shared" si="11"/>
        <v>237.86340393523506</v>
      </c>
    </row>
    <row r="733" spans="1:6" ht="12.75" customHeight="1" x14ac:dyDescent="0.2">
      <c r="A733" s="70">
        <v>31215</v>
      </c>
      <c r="B733" s="65" t="s">
        <v>1396</v>
      </c>
      <c r="C733" s="278" t="s">
        <v>1397</v>
      </c>
      <c r="D733" s="192">
        <v>3343.59</v>
      </c>
      <c r="E733" s="192">
        <v>5959.44</v>
      </c>
      <c r="F733" s="71">
        <f t="shared" si="11"/>
        <v>178.23477160776289</v>
      </c>
    </row>
    <row r="734" spans="1:6" ht="12.75" customHeight="1" x14ac:dyDescent="0.2">
      <c r="A734" s="70">
        <v>32121</v>
      </c>
      <c r="B734" s="65" t="s">
        <v>1398</v>
      </c>
      <c r="C734" s="278" t="s">
        <v>1399</v>
      </c>
      <c r="D734" s="192">
        <v>68575.740000000005</v>
      </c>
      <c r="E734" s="192">
        <v>79340.479999999996</v>
      </c>
      <c r="F734" s="71">
        <f t="shared" si="11"/>
        <v>115.6975921805583</v>
      </c>
    </row>
    <row r="735" spans="1:6" ht="12.75" customHeight="1" x14ac:dyDescent="0.2">
      <c r="A735" s="63" t="s">
        <v>1400</v>
      </c>
      <c r="B735" s="64" t="s">
        <v>1401</v>
      </c>
      <c r="C735" s="247" t="s">
        <v>1400</v>
      </c>
      <c r="D735" s="194">
        <v>0</v>
      </c>
      <c r="E735" s="194">
        <v>0</v>
      </c>
      <c r="F735" s="45" t="str">
        <f t="shared" si="11"/>
        <v>-</v>
      </c>
    </row>
    <row r="736" spans="1:6" ht="12.75" customHeight="1" x14ac:dyDescent="0.2">
      <c r="A736" s="63" t="s">
        <v>1402</v>
      </c>
      <c r="B736" s="64" t="s">
        <v>1403</v>
      </c>
      <c r="C736" s="247" t="s">
        <v>1402</v>
      </c>
      <c r="D736" s="194">
        <v>11529.41</v>
      </c>
      <c r="E736" s="194">
        <v>9915.57</v>
      </c>
      <c r="F736" s="45">
        <f t="shared" si="11"/>
        <v>86.002406020776434</v>
      </c>
    </row>
    <row r="737" spans="1:6" ht="12.75" customHeight="1" x14ac:dyDescent="0.2">
      <c r="A737" s="63" t="s">
        <v>1404</v>
      </c>
      <c r="B737" s="64" t="s">
        <v>1405</v>
      </c>
      <c r="C737" s="247" t="s">
        <v>1404</v>
      </c>
      <c r="D737" s="194">
        <v>0</v>
      </c>
      <c r="E737" s="194">
        <v>0</v>
      </c>
      <c r="F737" s="45" t="str">
        <f t="shared" si="11"/>
        <v>-</v>
      </c>
    </row>
    <row r="738" spans="1:6" ht="12.75" customHeight="1" x14ac:dyDescent="0.2">
      <c r="A738" s="63" t="s">
        <v>1406</v>
      </c>
      <c r="B738" s="64" t="s">
        <v>1407</v>
      </c>
      <c r="C738" s="247" t="s">
        <v>1406</v>
      </c>
      <c r="D738" s="194">
        <v>909.87</v>
      </c>
      <c r="E738" s="194">
        <v>611.27</v>
      </c>
      <c r="F738" s="45">
        <f t="shared" si="11"/>
        <v>67.182124918944467</v>
      </c>
    </row>
    <row r="739" spans="1:6" ht="12.75" customHeight="1" x14ac:dyDescent="0.2">
      <c r="A739" s="70" t="s">
        <v>1408</v>
      </c>
      <c r="B739" s="65" t="s">
        <v>1409</v>
      </c>
      <c r="C739" s="278" t="s">
        <v>1408</v>
      </c>
      <c r="D739" s="192">
        <v>0</v>
      </c>
      <c r="E739" s="192">
        <v>0</v>
      </c>
      <c r="F739" s="71" t="str">
        <f t="shared" si="11"/>
        <v>-</v>
      </c>
    </row>
    <row r="740" spans="1:6" ht="12.75" customHeight="1" x14ac:dyDescent="0.2">
      <c r="A740" s="70" t="s">
        <v>1410</v>
      </c>
      <c r="B740" s="65" t="s">
        <v>1411</v>
      </c>
      <c r="C740" s="278" t="s">
        <v>1410</v>
      </c>
      <c r="D740" s="192">
        <v>0</v>
      </c>
      <c r="E740" s="192">
        <v>0</v>
      </c>
      <c r="F740" s="71" t="str">
        <f t="shared" si="11"/>
        <v>-</v>
      </c>
    </row>
    <row r="741" spans="1:6" ht="12.75" customHeight="1" x14ac:dyDescent="0.2">
      <c r="A741" s="70">
        <v>32911</v>
      </c>
      <c r="B741" s="65" t="s">
        <v>1412</v>
      </c>
      <c r="C741" s="278" t="s">
        <v>1413</v>
      </c>
      <c r="D741" s="192">
        <v>2739.84</v>
      </c>
      <c r="E741" s="192">
        <v>2825.4</v>
      </c>
      <c r="F741" s="71">
        <f t="shared" ref="F741:F1006" si="12">IF(D741&lt;&gt;0,IF(E741/D741&gt;=100,"&gt;&gt;100",E741/D741*100),"-")</f>
        <v>103.12281009110021</v>
      </c>
    </row>
    <row r="742" spans="1:6" ht="12.75" customHeight="1" x14ac:dyDescent="0.2">
      <c r="A742" s="70" t="s">
        <v>1414</v>
      </c>
      <c r="B742" s="65" t="s">
        <v>1415</v>
      </c>
      <c r="C742" s="278" t="s">
        <v>1414</v>
      </c>
      <c r="D742" s="192">
        <v>4192.43</v>
      </c>
      <c r="E742" s="192">
        <v>5665.35</v>
      </c>
      <c r="F742" s="71">
        <f t="shared" si="12"/>
        <v>135.13284658300796</v>
      </c>
    </row>
    <row r="743" spans="1:6" ht="12.75" customHeight="1" x14ac:dyDescent="0.2">
      <c r="A743" s="70" t="s">
        <v>1416</v>
      </c>
      <c r="B743" s="65" t="s">
        <v>1417</v>
      </c>
      <c r="C743" s="277" t="s">
        <v>1416</v>
      </c>
      <c r="D743" s="192">
        <v>0</v>
      </c>
      <c r="E743" s="192">
        <v>0</v>
      </c>
      <c r="F743" s="71" t="str">
        <f>IF(D743&lt;&gt;0,IF(E743/D743&gt;=100,"&gt;&gt;100",E743/D743*100),"-")</f>
        <v>-</v>
      </c>
    </row>
    <row r="744" spans="1:6" ht="12.75" customHeight="1" x14ac:dyDescent="0.2">
      <c r="A744" s="70" t="s">
        <v>1418</v>
      </c>
      <c r="B744" s="65" t="s">
        <v>1419</v>
      </c>
      <c r="C744" s="277" t="s">
        <v>1418</v>
      </c>
      <c r="D744" s="192">
        <v>1988</v>
      </c>
      <c r="E744" s="192">
        <v>3660</v>
      </c>
      <c r="F744" s="71">
        <f>IF(D744&lt;&gt;0,IF(E744/D744&gt;=100,"&gt;&gt;100",E744/D744*100),"-")</f>
        <v>184.10462776659961</v>
      </c>
    </row>
    <row r="745" spans="1:6" ht="12.75" customHeight="1" x14ac:dyDescent="0.2">
      <c r="A745" s="70">
        <v>34111</v>
      </c>
      <c r="B745" s="65" t="s">
        <v>1420</v>
      </c>
      <c r="C745" s="278" t="s">
        <v>1421</v>
      </c>
      <c r="D745" s="192">
        <v>0</v>
      </c>
      <c r="E745" s="192">
        <v>0</v>
      </c>
      <c r="F745" s="71" t="str">
        <f t="shared" si="12"/>
        <v>-</v>
      </c>
    </row>
    <row r="746" spans="1:6" ht="12.75" customHeight="1" x14ac:dyDescent="0.2">
      <c r="A746" s="70">
        <v>34112</v>
      </c>
      <c r="B746" s="65" t="s">
        <v>1422</v>
      </c>
      <c r="C746" s="278" t="s">
        <v>1423</v>
      </c>
      <c r="D746" s="192">
        <v>0</v>
      </c>
      <c r="E746" s="192">
        <v>0</v>
      </c>
      <c r="F746" s="71" t="str">
        <f t="shared" si="12"/>
        <v>-</v>
      </c>
    </row>
    <row r="747" spans="1:6" ht="12.75" customHeight="1" x14ac:dyDescent="0.2">
      <c r="A747" s="70">
        <v>34121</v>
      </c>
      <c r="B747" s="65" t="s">
        <v>1424</v>
      </c>
      <c r="C747" s="278" t="s">
        <v>1425</v>
      </c>
      <c r="D747" s="192">
        <v>0</v>
      </c>
      <c r="E747" s="192">
        <v>0</v>
      </c>
      <c r="F747" s="71" t="str">
        <f t="shared" si="12"/>
        <v>-</v>
      </c>
    </row>
    <row r="748" spans="1:6" ht="12.75" customHeight="1" x14ac:dyDescent="0.2">
      <c r="A748" s="70">
        <v>34122</v>
      </c>
      <c r="B748" s="65" t="s">
        <v>1426</v>
      </c>
      <c r="C748" s="278" t="s">
        <v>1427</v>
      </c>
      <c r="D748" s="192">
        <v>0</v>
      </c>
      <c r="E748" s="192">
        <v>0</v>
      </c>
      <c r="F748" s="71" t="str">
        <f t="shared" si="12"/>
        <v>-</v>
      </c>
    </row>
    <row r="749" spans="1:6" ht="12.75" customHeight="1" x14ac:dyDescent="0.2">
      <c r="A749" s="70">
        <v>34131</v>
      </c>
      <c r="B749" s="65" t="s">
        <v>1428</v>
      </c>
      <c r="C749" s="278" t="s">
        <v>1429</v>
      </c>
      <c r="D749" s="192">
        <v>0</v>
      </c>
      <c r="E749" s="192">
        <v>0</v>
      </c>
      <c r="F749" s="71" t="str">
        <f t="shared" si="12"/>
        <v>-</v>
      </c>
    </row>
    <row r="750" spans="1:6" ht="12.75" customHeight="1" x14ac:dyDescent="0.2">
      <c r="A750" s="70">
        <v>34132</v>
      </c>
      <c r="B750" s="65" t="s">
        <v>1430</v>
      </c>
      <c r="C750" s="278" t="s">
        <v>1431</v>
      </c>
      <c r="D750" s="192">
        <v>0</v>
      </c>
      <c r="E750" s="192">
        <v>0</v>
      </c>
      <c r="F750" s="71" t="str">
        <f t="shared" si="12"/>
        <v>-</v>
      </c>
    </row>
    <row r="751" spans="1:6" ht="12.75" customHeight="1" x14ac:dyDescent="0.2">
      <c r="A751" s="70">
        <v>34191</v>
      </c>
      <c r="B751" s="65" t="s">
        <v>1432</v>
      </c>
      <c r="C751" s="278" t="s">
        <v>1433</v>
      </c>
      <c r="D751" s="192">
        <v>0</v>
      </c>
      <c r="E751" s="192">
        <v>0</v>
      </c>
      <c r="F751" s="71" t="str">
        <f t="shared" si="12"/>
        <v>-</v>
      </c>
    </row>
    <row r="752" spans="1:6" ht="12.75" customHeight="1" x14ac:dyDescent="0.2">
      <c r="A752" s="70">
        <v>34192</v>
      </c>
      <c r="B752" s="65" t="s">
        <v>1434</v>
      </c>
      <c r="C752" s="278" t="s">
        <v>1435</v>
      </c>
      <c r="D752" s="192">
        <v>0</v>
      </c>
      <c r="E752" s="192">
        <v>0</v>
      </c>
      <c r="F752" s="71" t="str">
        <f t="shared" si="12"/>
        <v>-</v>
      </c>
    </row>
    <row r="753" spans="1:6" ht="12.75" customHeight="1" x14ac:dyDescent="0.2">
      <c r="A753" s="70">
        <v>34213</v>
      </c>
      <c r="B753" s="65" t="s">
        <v>1436</v>
      </c>
      <c r="C753" s="278" t="s">
        <v>1437</v>
      </c>
      <c r="D753" s="192">
        <v>0</v>
      </c>
      <c r="E753" s="192">
        <v>0</v>
      </c>
      <c r="F753" s="71" t="str">
        <f t="shared" si="12"/>
        <v>-</v>
      </c>
    </row>
    <row r="754" spans="1:6" ht="12.75" customHeight="1" x14ac:dyDescent="0.2">
      <c r="A754" s="63">
        <v>34214</v>
      </c>
      <c r="B754" s="64" t="s">
        <v>1438</v>
      </c>
      <c r="C754" s="247" t="s">
        <v>1439</v>
      </c>
      <c r="D754" s="194">
        <v>0</v>
      </c>
      <c r="E754" s="194">
        <v>0</v>
      </c>
      <c r="F754" s="45" t="str">
        <f t="shared" si="12"/>
        <v>-</v>
      </c>
    </row>
    <row r="755" spans="1:6" ht="12.75" customHeight="1" x14ac:dyDescent="0.2">
      <c r="A755" s="63">
        <v>34215</v>
      </c>
      <c r="B755" s="64" t="s">
        <v>1440</v>
      </c>
      <c r="C755" s="247" t="s">
        <v>1441</v>
      </c>
      <c r="D755" s="194">
        <v>0</v>
      </c>
      <c r="E755" s="194">
        <v>0</v>
      </c>
      <c r="F755" s="45" t="str">
        <f t="shared" si="12"/>
        <v>-</v>
      </c>
    </row>
    <row r="756" spans="1:6" ht="12.75" customHeight="1" x14ac:dyDescent="0.2">
      <c r="A756" s="63">
        <v>34216</v>
      </c>
      <c r="B756" s="64" t="s">
        <v>1442</v>
      </c>
      <c r="C756" s="247" t="s">
        <v>1443</v>
      </c>
      <c r="D756" s="194">
        <v>0</v>
      </c>
      <c r="E756" s="194">
        <v>0</v>
      </c>
      <c r="F756" s="45" t="str">
        <f t="shared" si="12"/>
        <v>-</v>
      </c>
    </row>
    <row r="757" spans="1:6" ht="12.75" customHeight="1" x14ac:dyDescent="0.2">
      <c r="A757" s="63">
        <v>34222</v>
      </c>
      <c r="B757" s="64" t="s">
        <v>1444</v>
      </c>
      <c r="C757" s="247" t="s">
        <v>1445</v>
      </c>
      <c r="D757" s="194">
        <v>0</v>
      </c>
      <c r="E757" s="194">
        <v>0</v>
      </c>
      <c r="F757" s="45" t="str">
        <f t="shared" si="12"/>
        <v>-</v>
      </c>
    </row>
    <row r="758" spans="1:6" ht="12.75" customHeight="1" x14ac:dyDescent="0.2">
      <c r="A758" s="63">
        <v>34223</v>
      </c>
      <c r="B758" s="64" t="s">
        <v>1446</v>
      </c>
      <c r="C758" s="247" t="s">
        <v>1447</v>
      </c>
      <c r="D758" s="194">
        <v>0</v>
      </c>
      <c r="E758" s="194">
        <v>0</v>
      </c>
      <c r="F758" s="45" t="str">
        <f t="shared" si="12"/>
        <v>-</v>
      </c>
    </row>
    <row r="759" spans="1:6" ht="24" x14ac:dyDescent="0.2">
      <c r="A759" s="63">
        <v>34224</v>
      </c>
      <c r="B759" s="64" t="s">
        <v>1448</v>
      </c>
      <c r="C759" s="247" t="s">
        <v>1449</v>
      </c>
      <c r="D759" s="194">
        <v>0</v>
      </c>
      <c r="E759" s="194">
        <v>0</v>
      </c>
      <c r="F759" s="45" t="str">
        <f t="shared" si="12"/>
        <v>-</v>
      </c>
    </row>
    <row r="760" spans="1:6" ht="24" x14ac:dyDescent="0.2">
      <c r="A760" s="63">
        <v>34233</v>
      </c>
      <c r="B760" s="64" t="s">
        <v>1450</v>
      </c>
      <c r="C760" s="247" t="s">
        <v>1451</v>
      </c>
      <c r="D760" s="194">
        <v>0</v>
      </c>
      <c r="E760" s="194">
        <v>0</v>
      </c>
      <c r="F760" s="45" t="str">
        <f t="shared" si="12"/>
        <v>-</v>
      </c>
    </row>
    <row r="761" spans="1:6" ht="24" x14ac:dyDescent="0.2">
      <c r="A761" s="63">
        <v>34234</v>
      </c>
      <c r="B761" s="183" t="s">
        <v>1452</v>
      </c>
      <c r="C761" s="247" t="s">
        <v>1453</v>
      </c>
      <c r="D761" s="194">
        <v>0</v>
      </c>
      <c r="E761" s="194">
        <v>0</v>
      </c>
      <c r="F761" s="45" t="str">
        <f t="shared" si="12"/>
        <v>-</v>
      </c>
    </row>
    <row r="762" spans="1:6" ht="24" x14ac:dyDescent="0.2">
      <c r="A762" s="63">
        <v>34235</v>
      </c>
      <c r="B762" s="183" t="s">
        <v>1454</v>
      </c>
      <c r="C762" s="247" t="s">
        <v>1455</v>
      </c>
      <c r="D762" s="194">
        <v>0</v>
      </c>
      <c r="E762" s="194">
        <v>0</v>
      </c>
      <c r="F762" s="45" t="str">
        <f t="shared" si="12"/>
        <v>-</v>
      </c>
    </row>
    <row r="763" spans="1:6" ht="12.75" customHeight="1" x14ac:dyDescent="0.2">
      <c r="A763" s="63">
        <v>34236</v>
      </c>
      <c r="B763" s="64" t="s">
        <v>1456</v>
      </c>
      <c r="C763" s="247" t="s">
        <v>1457</v>
      </c>
      <c r="D763" s="194">
        <v>0</v>
      </c>
      <c r="E763" s="194">
        <v>0</v>
      </c>
      <c r="F763" s="45" t="str">
        <f t="shared" si="12"/>
        <v>-</v>
      </c>
    </row>
    <row r="764" spans="1:6" ht="12.75" customHeight="1" x14ac:dyDescent="0.2">
      <c r="A764" s="63">
        <v>34237</v>
      </c>
      <c r="B764" s="64" t="s">
        <v>1458</v>
      </c>
      <c r="C764" s="247" t="s">
        <v>1459</v>
      </c>
      <c r="D764" s="194">
        <v>0</v>
      </c>
      <c r="E764" s="194">
        <v>0</v>
      </c>
      <c r="F764" s="45" t="str">
        <f t="shared" si="12"/>
        <v>-</v>
      </c>
    </row>
    <row r="765" spans="1:6" ht="12.75" customHeight="1" x14ac:dyDescent="0.2">
      <c r="A765" s="63">
        <v>34238</v>
      </c>
      <c r="B765" s="64" t="s">
        <v>1460</v>
      </c>
      <c r="C765" s="247" t="s">
        <v>1461</v>
      </c>
      <c r="D765" s="194">
        <v>0</v>
      </c>
      <c r="E765" s="194">
        <v>0</v>
      </c>
      <c r="F765" s="45" t="str">
        <f t="shared" si="12"/>
        <v>-</v>
      </c>
    </row>
    <row r="766" spans="1:6" ht="24" x14ac:dyDescent="0.2">
      <c r="A766" s="63">
        <v>34273</v>
      </c>
      <c r="B766" s="64" t="s">
        <v>1462</v>
      </c>
      <c r="C766" s="247" t="s">
        <v>1463</v>
      </c>
      <c r="D766" s="194">
        <v>0</v>
      </c>
      <c r="E766" s="194">
        <v>0</v>
      </c>
      <c r="F766" s="45" t="str">
        <f t="shared" si="12"/>
        <v>-</v>
      </c>
    </row>
    <row r="767" spans="1:6" ht="12.75" customHeight="1" x14ac:dyDescent="0.2">
      <c r="A767" s="63">
        <v>34274</v>
      </c>
      <c r="B767" s="64" t="s">
        <v>1464</v>
      </c>
      <c r="C767" s="247" t="s">
        <v>1465</v>
      </c>
      <c r="D767" s="194">
        <v>0</v>
      </c>
      <c r="E767" s="194">
        <v>0</v>
      </c>
      <c r="F767" s="45" t="str">
        <f t="shared" si="12"/>
        <v>-</v>
      </c>
    </row>
    <row r="768" spans="1:6" ht="12.75" customHeight="1" x14ac:dyDescent="0.2">
      <c r="A768" s="63">
        <v>34275</v>
      </c>
      <c r="B768" s="64" t="s">
        <v>1466</v>
      </c>
      <c r="C768" s="247" t="s">
        <v>1467</v>
      </c>
      <c r="D768" s="194">
        <v>0</v>
      </c>
      <c r="E768" s="194">
        <v>0</v>
      </c>
      <c r="F768" s="45" t="str">
        <f t="shared" si="12"/>
        <v>-</v>
      </c>
    </row>
    <row r="769" spans="1:6" ht="12.75" customHeight="1" x14ac:dyDescent="0.2">
      <c r="A769" s="63">
        <v>34281</v>
      </c>
      <c r="B769" s="64" t="s">
        <v>1468</v>
      </c>
      <c r="C769" s="247" t="s">
        <v>1469</v>
      </c>
      <c r="D769" s="194">
        <v>0</v>
      </c>
      <c r="E769" s="194">
        <v>0</v>
      </c>
      <c r="F769" s="45" t="str">
        <f t="shared" si="12"/>
        <v>-</v>
      </c>
    </row>
    <row r="770" spans="1:6" ht="12.75" customHeight="1" x14ac:dyDescent="0.2">
      <c r="A770" s="70">
        <v>34282</v>
      </c>
      <c r="B770" s="65" t="s">
        <v>1470</v>
      </c>
      <c r="C770" s="278" t="s">
        <v>1471</v>
      </c>
      <c r="D770" s="192">
        <v>0</v>
      </c>
      <c r="E770" s="192">
        <v>0</v>
      </c>
      <c r="F770" s="71" t="str">
        <f t="shared" si="12"/>
        <v>-</v>
      </c>
    </row>
    <row r="771" spans="1:6" ht="12.75" customHeight="1" x14ac:dyDescent="0.2">
      <c r="A771" s="70">
        <v>34283</v>
      </c>
      <c r="B771" s="65" t="s">
        <v>1472</v>
      </c>
      <c r="C771" s="278" t="s">
        <v>1473</v>
      </c>
      <c r="D771" s="192">
        <v>0</v>
      </c>
      <c r="E771" s="192">
        <v>0</v>
      </c>
      <c r="F771" s="71" t="str">
        <f t="shared" si="12"/>
        <v>-</v>
      </c>
    </row>
    <row r="772" spans="1:6" ht="12.75" customHeight="1" x14ac:dyDescent="0.2">
      <c r="A772" s="70">
        <v>34284</v>
      </c>
      <c r="B772" s="65" t="s">
        <v>1474</v>
      </c>
      <c r="C772" s="278" t="s">
        <v>1475</v>
      </c>
      <c r="D772" s="192">
        <v>0</v>
      </c>
      <c r="E772" s="192">
        <v>0</v>
      </c>
      <c r="F772" s="71" t="str">
        <f t="shared" si="12"/>
        <v>-</v>
      </c>
    </row>
    <row r="773" spans="1:6" ht="12.75" customHeight="1" x14ac:dyDescent="0.2">
      <c r="A773" s="70">
        <v>34285</v>
      </c>
      <c r="B773" s="65" t="s">
        <v>1476</v>
      </c>
      <c r="C773" s="278" t="s">
        <v>1477</v>
      </c>
      <c r="D773" s="192">
        <v>0</v>
      </c>
      <c r="E773" s="192">
        <v>0</v>
      </c>
      <c r="F773" s="71" t="str">
        <f t="shared" si="12"/>
        <v>-</v>
      </c>
    </row>
    <row r="774" spans="1:6" ht="24" x14ac:dyDescent="0.2">
      <c r="A774" s="70">
        <v>34286</v>
      </c>
      <c r="B774" s="182" t="s">
        <v>1478</v>
      </c>
      <c r="C774" s="278" t="s">
        <v>1479</v>
      </c>
      <c r="D774" s="192">
        <v>0</v>
      </c>
      <c r="E774" s="192">
        <v>0</v>
      </c>
      <c r="F774" s="71" t="str">
        <f t="shared" si="12"/>
        <v>-</v>
      </c>
    </row>
    <row r="775" spans="1:6" ht="12" x14ac:dyDescent="0.2">
      <c r="A775" s="70">
        <v>34287</v>
      </c>
      <c r="B775" s="65" t="s">
        <v>1480</v>
      </c>
      <c r="C775" s="278" t="s">
        <v>1481</v>
      </c>
      <c r="D775" s="192">
        <v>0</v>
      </c>
      <c r="E775" s="192">
        <v>0</v>
      </c>
      <c r="F775" s="71" t="str">
        <f t="shared" si="12"/>
        <v>-</v>
      </c>
    </row>
    <row r="776" spans="1:6" ht="12.75" customHeight="1" x14ac:dyDescent="0.2">
      <c r="A776" s="70">
        <v>34341</v>
      </c>
      <c r="B776" s="65" t="s">
        <v>1482</v>
      </c>
      <c r="C776" s="278" t="s">
        <v>1483</v>
      </c>
      <c r="D776" s="192">
        <v>0</v>
      </c>
      <c r="E776" s="192">
        <v>0</v>
      </c>
      <c r="F776" s="71" t="str">
        <f t="shared" si="12"/>
        <v>-</v>
      </c>
    </row>
    <row r="777" spans="1:6" ht="12.75" customHeight="1" x14ac:dyDescent="0.2">
      <c r="A777" s="70">
        <v>35231</v>
      </c>
      <c r="B777" s="65" t="s">
        <v>1484</v>
      </c>
      <c r="C777" s="278" t="s">
        <v>1485</v>
      </c>
      <c r="D777" s="192">
        <v>0</v>
      </c>
      <c r="E777" s="192">
        <v>0</v>
      </c>
      <c r="F777" s="71" t="str">
        <f t="shared" si="12"/>
        <v>-</v>
      </c>
    </row>
    <row r="778" spans="1:6" ht="12.75" customHeight="1" x14ac:dyDescent="0.2">
      <c r="A778" s="70">
        <v>35232</v>
      </c>
      <c r="B778" s="65" t="s">
        <v>1486</v>
      </c>
      <c r="C778" s="278" t="s">
        <v>1487</v>
      </c>
      <c r="D778" s="192">
        <v>0</v>
      </c>
      <c r="E778" s="192">
        <v>0</v>
      </c>
      <c r="F778" s="71" t="str">
        <f t="shared" si="12"/>
        <v>-</v>
      </c>
    </row>
    <row r="779" spans="1:6" ht="12.75" customHeight="1" x14ac:dyDescent="0.2">
      <c r="A779" s="70">
        <v>36313</v>
      </c>
      <c r="B779" s="65" t="s">
        <v>1488</v>
      </c>
      <c r="C779" s="278" t="s">
        <v>1489</v>
      </c>
      <c r="D779" s="192">
        <v>0</v>
      </c>
      <c r="E779" s="192">
        <v>0</v>
      </c>
      <c r="F779" s="71" t="str">
        <f t="shared" si="12"/>
        <v>-</v>
      </c>
    </row>
    <row r="780" spans="1:6" ht="12.75" customHeight="1" x14ac:dyDescent="0.2">
      <c r="A780" s="70">
        <v>36314</v>
      </c>
      <c r="B780" s="65" t="s">
        <v>1490</v>
      </c>
      <c r="C780" s="278" t="s">
        <v>1491</v>
      </c>
      <c r="D780" s="192">
        <v>0</v>
      </c>
      <c r="E780" s="192">
        <v>0</v>
      </c>
      <c r="F780" s="71" t="str">
        <f t="shared" si="12"/>
        <v>-</v>
      </c>
    </row>
    <row r="781" spans="1:6" ht="12.75" customHeight="1" x14ac:dyDescent="0.2">
      <c r="A781" s="70">
        <v>36315</v>
      </c>
      <c r="B781" s="65" t="s">
        <v>1492</v>
      </c>
      <c r="C781" s="278" t="s">
        <v>1493</v>
      </c>
      <c r="D781" s="192">
        <v>0</v>
      </c>
      <c r="E781" s="192">
        <v>0</v>
      </c>
      <c r="F781" s="71" t="str">
        <f t="shared" si="12"/>
        <v>-</v>
      </c>
    </row>
    <row r="782" spans="1:6" ht="12.75" customHeight="1" x14ac:dyDescent="0.2">
      <c r="A782" s="70">
        <v>36316</v>
      </c>
      <c r="B782" s="65" t="s">
        <v>1494</v>
      </c>
      <c r="C782" s="278" t="s">
        <v>1495</v>
      </c>
      <c r="D782" s="192">
        <v>0</v>
      </c>
      <c r="E782" s="192">
        <v>0</v>
      </c>
      <c r="F782" s="71" t="str">
        <f t="shared" si="12"/>
        <v>-</v>
      </c>
    </row>
    <row r="783" spans="1:6" ht="12.75" customHeight="1" x14ac:dyDescent="0.2">
      <c r="A783" s="70">
        <v>36317</v>
      </c>
      <c r="B783" s="65" t="s">
        <v>1496</v>
      </c>
      <c r="C783" s="278" t="s">
        <v>1497</v>
      </c>
      <c r="D783" s="192">
        <v>0</v>
      </c>
      <c r="E783" s="192">
        <v>0</v>
      </c>
      <c r="F783" s="71" t="str">
        <f t="shared" si="12"/>
        <v>-</v>
      </c>
    </row>
    <row r="784" spans="1:6" ht="12.75" customHeight="1" x14ac:dyDescent="0.2">
      <c r="A784" s="70">
        <v>36318</v>
      </c>
      <c r="B784" s="65" t="s">
        <v>1498</v>
      </c>
      <c r="C784" s="278" t="s">
        <v>1499</v>
      </c>
      <c r="D784" s="192">
        <v>0</v>
      </c>
      <c r="E784" s="192">
        <v>0</v>
      </c>
      <c r="F784" s="71" t="str">
        <f t="shared" si="12"/>
        <v>-</v>
      </c>
    </row>
    <row r="785" spans="1:6" ht="12" x14ac:dyDescent="0.2">
      <c r="A785" s="70">
        <v>36319</v>
      </c>
      <c r="B785" s="182" t="s">
        <v>1500</v>
      </c>
      <c r="C785" s="278" t="s">
        <v>1501</v>
      </c>
      <c r="D785" s="192">
        <v>0</v>
      </c>
      <c r="E785" s="192">
        <v>0</v>
      </c>
      <c r="F785" s="71" t="str">
        <f t="shared" si="12"/>
        <v>-</v>
      </c>
    </row>
    <row r="786" spans="1:6" ht="12.75" customHeight="1" x14ac:dyDescent="0.2">
      <c r="A786" s="70">
        <v>36323</v>
      </c>
      <c r="B786" s="65" t="s">
        <v>1502</v>
      </c>
      <c r="C786" s="278" t="s">
        <v>1503</v>
      </c>
      <c r="D786" s="192">
        <v>0</v>
      </c>
      <c r="E786" s="192">
        <v>0</v>
      </c>
      <c r="F786" s="71" t="str">
        <f t="shared" si="12"/>
        <v>-</v>
      </c>
    </row>
    <row r="787" spans="1:6" ht="12.75" customHeight="1" x14ac:dyDescent="0.2">
      <c r="A787" s="70">
        <v>36324</v>
      </c>
      <c r="B787" s="65" t="s">
        <v>1504</v>
      </c>
      <c r="C787" s="278" t="s">
        <v>1505</v>
      </c>
      <c r="D787" s="192">
        <v>0</v>
      </c>
      <c r="E787" s="192">
        <v>0</v>
      </c>
      <c r="F787" s="71" t="str">
        <f t="shared" si="12"/>
        <v>-</v>
      </c>
    </row>
    <row r="788" spans="1:6" ht="12.75" customHeight="1" x14ac:dyDescent="0.2">
      <c r="A788" s="70">
        <v>36325</v>
      </c>
      <c r="B788" s="65" t="s">
        <v>1506</v>
      </c>
      <c r="C788" s="278" t="s">
        <v>1507</v>
      </c>
      <c r="D788" s="192">
        <v>0</v>
      </c>
      <c r="E788" s="192">
        <v>0</v>
      </c>
      <c r="F788" s="71" t="str">
        <f t="shared" si="12"/>
        <v>-</v>
      </c>
    </row>
    <row r="789" spans="1:6" ht="12.75" customHeight="1" x14ac:dyDescent="0.2">
      <c r="A789" s="70">
        <v>36326</v>
      </c>
      <c r="B789" s="65" t="s">
        <v>1508</v>
      </c>
      <c r="C789" s="278" t="s">
        <v>1509</v>
      </c>
      <c r="D789" s="192">
        <v>0</v>
      </c>
      <c r="E789" s="192">
        <v>0</v>
      </c>
      <c r="F789" s="71" t="str">
        <f t="shared" si="12"/>
        <v>-</v>
      </c>
    </row>
    <row r="790" spans="1:6" ht="12.75" customHeight="1" x14ac:dyDescent="0.2">
      <c r="A790" s="70">
        <v>36327</v>
      </c>
      <c r="B790" s="65" t="s">
        <v>1510</v>
      </c>
      <c r="C790" s="278" t="s">
        <v>1511</v>
      </c>
      <c r="D790" s="192">
        <v>0</v>
      </c>
      <c r="E790" s="192">
        <v>0</v>
      </c>
      <c r="F790" s="71" t="str">
        <f t="shared" si="12"/>
        <v>-</v>
      </c>
    </row>
    <row r="791" spans="1:6" ht="24" x14ac:dyDescent="0.2">
      <c r="A791" s="70">
        <v>36328</v>
      </c>
      <c r="B791" s="65" t="s">
        <v>1512</v>
      </c>
      <c r="C791" s="278" t="s">
        <v>1513</v>
      </c>
      <c r="D791" s="192">
        <v>0</v>
      </c>
      <c r="E791" s="192">
        <v>0</v>
      </c>
      <c r="F791" s="71" t="str">
        <f t="shared" si="12"/>
        <v>-</v>
      </c>
    </row>
    <row r="792" spans="1:6" ht="12" x14ac:dyDescent="0.2">
      <c r="A792" s="70">
        <v>36329</v>
      </c>
      <c r="B792" s="182" t="s">
        <v>1514</v>
      </c>
      <c r="C792" s="278" t="s">
        <v>1515</v>
      </c>
      <c r="D792" s="192">
        <v>0</v>
      </c>
      <c r="E792" s="192">
        <v>0</v>
      </c>
      <c r="F792" s="71" t="str">
        <f t="shared" si="12"/>
        <v>-</v>
      </c>
    </row>
    <row r="793" spans="1:6" ht="12.75" customHeight="1" x14ac:dyDescent="0.2">
      <c r="A793" s="70" t="s">
        <v>1516</v>
      </c>
      <c r="B793" s="182" t="s">
        <v>1517</v>
      </c>
      <c r="C793" s="277" t="s">
        <v>1516</v>
      </c>
      <c r="D793" s="192">
        <v>0</v>
      </c>
      <c r="E793" s="192">
        <v>0</v>
      </c>
      <c r="F793" s="71" t="str">
        <f t="shared" si="12"/>
        <v>-</v>
      </c>
    </row>
    <row r="794" spans="1:6" ht="12.75" customHeight="1" x14ac:dyDescent="0.2">
      <c r="A794" s="70" t="s">
        <v>1518</v>
      </c>
      <c r="B794" s="182" t="s">
        <v>1519</v>
      </c>
      <c r="C794" s="277" t="s">
        <v>1518</v>
      </c>
      <c r="D794" s="192">
        <v>0</v>
      </c>
      <c r="E794" s="192">
        <v>0</v>
      </c>
      <c r="F794" s="71" t="str">
        <f t="shared" si="12"/>
        <v>-</v>
      </c>
    </row>
    <row r="795" spans="1:6" ht="12.75" customHeight="1" x14ac:dyDescent="0.2">
      <c r="A795" s="70" t="s">
        <v>1520</v>
      </c>
      <c r="B795" s="182" t="s">
        <v>1521</v>
      </c>
      <c r="C795" s="277" t="s">
        <v>1520</v>
      </c>
      <c r="D795" s="192">
        <v>0</v>
      </c>
      <c r="E795" s="192">
        <v>0</v>
      </c>
      <c r="F795" s="71" t="str">
        <f t="shared" si="12"/>
        <v>-</v>
      </c>
    </row>
    <row r="796" spans="1:6" ht="12.75" customHeight="1" x14ac:dyDescent="0.2">
      <c r="A796" s="70" t="s">
        <v>1522</v>
      </c>
      <c r="B796" s="182" t="s">
        <v>1523</v>
      </c>
      <c r="C796" s="277" t="s">
        <v>1522</v>
      </c>
      <c r="D796" s="192">
        <v>0</v>
      </c>
      <c r="E796" s="192">
        <v>0</v>
      </c>
      <c r="F796" s="71" t="str">
        <f t="shared" si="12"/>
        <v>-</v>
      </c>
    </row>
    <row r="797" spans="1:6" ht="24" x14ac:dyDescent="0.2">
      <c r="A797" s="70" t="s">
        <v>1524</v>
      </c>
      <c r="B797" s="182" t="s">
        <v>1525</v>
      </c>
      <c r="C797" s="277" t="s">
        <v>1524</v>
      </c>
      <c r="D797" s="192">
        <v>0</v>
      </c>
      <c r="E797" s="192">
        <v>0</v>
      </c>
      <c r="F797" s="71" t="str">
        <f t="shared" si="12"/>
        <v>-</v>
      </c>
    </row>
    <row r="798" spans="1:6" ht="24" x14ac:dyDescent="0.2">
      <c r="A798" s="70" t="s">
        <v>1526</v>
      </c>
      <c r="B798" s="182" t="s">
        <v>1527</v>
      </c>
      <c r="C798" s="277" t="s">
        <v>1526</v>
      </c>
      <c r="D798" s="192">
        <v>0</v>
      </c>
      <c r="E798" s="192">
        <v>0</v>
      </c>
      <c r="F798" s="71" t="str">
        <f t="shared" si="12"/>
        <v>-</v>
      </c>
    </row>
    <row r="799" spans="1:6" ht="12.75" customHeight="1" x14ac:dyDescent="0.2">
      <c r="A799" s="70" t="s">
        <v>1528</v>
      </c>
      <c r="B799" s="182" t="s">
        <v>1529</v>
      </c>
      <c r="C799" s="277" t="s">
        <v>1528</v>
      </c>
      <c r="D799" s="192">
        <v>0</v>
      </c>
      <c r="E799" s="192">
        <v>0</v>
      </c>
      <c r="F799" s="71" t="str">
        <f t="shared" si="12"/>
        <v>-</v>
      </c>
    </row>
    <row r="800" spans="1:6" ht="24" x14ac:dyDescent="0.2">
      <c r="A800" s="70" t="s">
        <v>1530</v>
      </c>
      <c r="B800" s="182" t="s">
        <v>1531</v>
      </c>
      <c r="C800" s="277" t="s">
        <v>1530</v>
      </c>
      <c r="D800" s="192">
        <v>0</v>
      </c>
      <c r="E800" s="192">
        <v>0</v>
      </c>
      <c r="F800" s="71" t="str">
        <f t="shared" si="12"/>
        <v>-</v>
      </c>
    </row>
    <row r="801" spans="1:6" ht="12.75" customHeight="1" x14ac:dyDescent="0.2">
      <c r="A801" s="63" t="s">
        <v>1532</v>
      </c>
      <c r="B801" s="244" t="s">
        <v>1533</v>
      </c>
      <c r="C801" s="248" t="s">
        <v>1532</v>
      </c>
      <c r="D801" s="194">
        <v>0</v>
      </c>
      <c r="E801" s="194">
        <v>0</v>
      </c>
      <c r="F801" s="45" t="str">
        <f t="shared" si="12"/>
        <v>-</v>
      </c>
    </row>
    <row r="802" spans="1:6" ht="12.75" customHeight="1" x14ac:dyDescent="0.2">
      <c r="A802" s="63" t="s">
        <v>1534</v>
      </c>
      <c r="B802" s="244" t="s">
        <v>1535</v>
      </c>
      <c r="C802" s="248" t="s">
        <v>1534</v>
      </c>
      <c r="D802" s="194">
        <v>0</v>
      </c>
      <c r="E802" s="194">
        <v>0</v>
      </c>
      <c r="F802" s="45" t="str">
        <f t="shared" si="12"/>
        <v>-</v>
      </c>
    </row>
    <row r="803" spans="1:6" ht="24" x14ac:dyDescent="0.2">
      <c r="A803" s="63" t="s">
        <v>1536</v>
      </c>
      <c r="B803" s="244" t="s">
        <v>1537</v>
      </c>
      <c r="C803" s="248" t="s">
        <v>1536</v>
      </c>
      <c r="D803" s="194">
        <v>0</v>
      </c>
      <c r="E803" s="194">
        <v>0</v>
      </c>
      <c r="F803" s="45" t="str">
        <f t="shared" si="12"/>
        <v>-</v>
      </c>
    </row>
    <row r="804" spans="1:6" ht="24" x14ac:dyDescent="0.2">
      <c r="A804" s="70" t="s">
        <v>1538</v>
      </c>
      <c r="B804" s="182" t="s">
        <v>1539</v>
      </c>
      <c r="C804" s="277" t="s">
        <v>1538</v>
      </c>
      <c r="D804" s="192">
        <v>0</v>
      </c>
      <c r="E804" s="192">
        <v>0</v>
      </c>
      <c r="F804" s="71" t="str">
        <f t="shared" si="12"/>
        <v>-</v>
      </c>
    </row>
    <row r="805" spans="1:6" ht="24" x14ac:dyDescent="0.2">
      <c r="A805" s="70" t="s">
        <v>1540</v>
      </c>
      <c r="B805" s="182" t="s">
        <v>1541</v>
      </c>
      <c r="C805" s="277" t="s">
        <v>1540</v>
      </c>
      <c r="D805" s="192">
        <v>0</v>
      </c>
      <c r="E805" s="192">
        <v>0</v>
      </c>
      <c r="F805" s="71" t="str">
        <f t="shared" si="12"/>
        <v>-</v>
      </c>
    </row>
    <row r="806" spans="1:6" ht="24" x14ac:dyDescent="0.2">
      <c r="A806" s="70">
        <v>36511</v>
      </c>
      <c r="B806" s="182" t="s">
        <v>1542</v>
      </c>
      <c r="C806" s="277">
        <v>36511</v>
      </c>
      <c r="D806" s="192">
        <v>0</v>
      </c>
      <c r="E806" s="192">
        <v>0</v>
      </c>
      <c r="F806" s="71" t="str">
        <f t="shared" ref="F806:F814" si="13">IF(D806&lt;&gt;0,IF(E806/D806&gt;=100,"&gt;&gt;100",E806/D806*100),"-")</f>
        <v>-</v>
      </c>
    </row>
    <row r="807" spans="1:6" ht="24" x14ac:dyDescent="0.2">
      <c r="A807" s="70" t="s">
        <v>1543</v>
      </c>
      <c r="B807" s="182" t="s">
        <v>1544</v>
      </c>
      <c r="C807" s="277" t="s">
        <v>1543</v>
      </c>
      <c r="D807" s="192">
        <v>0</v>
      </c>
      <c r="E807" s="192">
        <v>0</v>
      </c>
      <c r="F807" s="71" t="str">
        <f t="shared" si="13"/>
        <v>-</v>
      </c>
    </row>
    <row r="808" spans="1:6" ht="24" x14ac:dyDescent="0.2">
      <c r="A808" s="70" t="s">
        <v>1545</v>
      </c>
      <c r="B808" s="182" t="s">
        <v>1546</v>
      </c>
      <c r="C808" s="277" t="s">
        <v>1545</v>
      </c>
      <c r="D808" s="192">
        <v>0</v>
      </c>
      <c r="E808" s="192">
        <v>0</v>
      </c>
      <c r="F808" s="71" t="str">
        <f t="shared" si="13"/>
        <v>-</v>
      </c>
    </row>
    <row r="809" spans="1:6" ht="24" x14ac:dyDescent="0.2">
      <c r="A809" s="70" t="s">
        <v>1547</v>
      </c>
      <c r="B809" s="182" t="s">
        <v>1548</v>
      </c>
      <c r="C809" s="277" t="s">
        <v>1547</v>
      </c>
      <c r="D809" s="192">
        <v>0</v>
      </c>
      <c r="E809" s="192">
        <v>0</v>
      </c>
      <c r="F809" s="71" t="str">
        <f t="shared" si="13"/>
        <v>-</v>
      </c>
    </row>
    <row r="810" spans="1:6" ht="24" x14ac:dyDescent="0.2">
      <c r="A810" s="70" t="s">
        <v>1549</v>
      </c>
      <c r="B810" s="182" t="s">
        <v>1550</v>
      </c>
      <c r="C810" s="277" t="s">
        <v>1549</v>
      </c>
      <c r="D810" s="192">
        <v>0</v>
      </c>
      <c r="E810" s="192">
        <v>0</v>
      </c>
      <c r="F810" s="71" t="str">
        <f t="shared" si="13"/>
        <v>-</v>
      </c>
    </row>
    <row r="811" spans="1:6" ht="24" x14ac:dyDescent="0.2">
      <c r="A811" s="70" t="s">
        <v>1551</v>
      </c>
      <c r="B811" s="182" t="s">
        <v>1552</v>
      </c>
      <c r="C811" s="277" t="s">
        <v>1551</v>
      </c>
      <c r="D811" s="192">
        <v>0</v>
      </c>
      <c r="E811" s="192">
        <v>0</v>
      </c>
      <c r="F811" s="71" t="str">
        <f t="shared" si="13"/>
        <v>-</v>
      </c>
    </row>
    <row r="812" spans="1:6" ht="12" x14ac:dyDescent="0.2">
      <c r="A812" s="70" t="s">
        <v>1553</v>
      </c>
      <c r="B812" s="182" t="s">
        <v>1554</v>
      </c>
      <c r="C812" s="277" t="s">
        <v>1553</v>
      </c>
      <c r="D812" s="192">
        <v>0</v>
      </c>
      <c r="E812" s="192">
        <v>0</v>
      </c>
      <c r="F812" s="71" t="str">
        <f t="shared" si="13"/>
        <v>-</v>
      </c>
    </row>
    <row r="813" spans="1:6" ht="12" x14ac:dyDescent="0.2">
      <c r="A813" s="70" t="s">
        <v>1555</v>
      </c>
      <c r="B813" s="182" t="s">
        <v>1556</v>
      </c>
      <c r="C813" s="277" t="s">
        <v>1555</v>
      </c>
      <c r="D813" s="192">
        <v>0</v>
      </c>
      <c r="E813" s="192">
        <v>0</v>
      </c>
      <c r="F813" s="71" t="str">
        <f t="shared" si="13"/>
        <v>-</v>
      </c>
    </row>
    <row r="814" spans="1:6" ht="12" x14ac:dyDescent="0.2">
      <c r="A814" s="70" t="s">
        <v>1557</v>
      </c>
      <c r="B814" s="182" t="s">
        <v>1558</v>
      </c>
      <c r="C814" s="277" t="s">
        <v>1557</v>
      </c>
      <c r="D814" s="192">
        <v>0</v>
      </c>
      <c r="E814" s="192">
        <v>0</v>
      </c>
      <c r="F814" s="71" t="str">
        <f t="shared" si="13"/>
        <v>-</v>
      </c>
    </row>
    <row r="815" spans="1:6" ht="24" x14ac:dyDescent="0.2">
      <c r="A815" s="70" t="s">
        <v>1559</v>
      </c>
      <c r="B815" s="182" t="s">
        <v>1560</v>
      </c>
      <c r="C815" s="277" t="s">
        <v>1559</v>
      </c>
      <c r="D815" s="192">
        <v>0</v>
      </c>
      <c r="E815" s="192">
        <v>0</v>
      </c>
      <c r="F815" s="71" t="str">
        <f t="shared" si="12"/>
        <v>-</v>
      </c>
    </row>
    <row r="816" spans="1:6" ht="12" x14ac:dyDescent="0.2">
      <c r="A816" s="70" t="s">
        <v>1561</v>
      </c>
      <c r="B816" s="182" t="s">
        <v>1562</v>
      </c>
      <c r="C816" s="277" t="s">
        <v>1561</v>
      </c>
      <c r="D816" s="192">
        <v>0</v>
      </c>
      <c r="E816" s="192">
        <v>0</v>
      </c>
      <c r="F816" s="71" t="str">
        <f t="shared" si="12"/>
        <v>-</v>
      </c>
    </row>
    <row r="817" spans="1:6" ht="24" x14ac:dyDescent="0.2">
      <c r="A817" s="70" t="s">
        <v>1563</v>
      </c>
      <c r="B817" s="65" t="s">
        <v>1564</v>
      </c>
      <c r="C817" s="278" t="s">
        <v>1563</v>
      </c>
      <c r="D817" s="192">
        <v>0</v>
      </c>
      <c r="E817" s="192">
        <v>0</v>
      </c>
      <c r="F817" s="71" t="str">
        <f t="shared" si="12"/>
        <v>-</v>
      </c>
    </row>
    <row r="818" spans="1:6" ht="24" x14ac:dyDescent="0.2">
      <c r="A818" s="70" t="s">
        <v>1565</v>
      </c>
      <c r="B818" s="65" t="s">
        <v>1566</v>
      </c>
      <c r="C818" s="278" t="s">
        <v>1565</v>
      </c>
      <c r="D818" s="192">
        <v>0</v>
      </c>
      <c r="E818" s="192">
        <v>0</v>
      </c>
      <c r="F818" s="71" t="str">
        <f t="shared" si="12"/>
        <v>-</v>
      </c>
    </row>
    <row r="819" spans="1:6" ht="24" x14ac:dyDescent="0.2">
      <c r="A819" s="70" t="s">
        <v>1567</v>
      </c>
      <c r="B819" s="65" t="s">
        <v>1568</v>
      </c>
      <c r="C819" s="278" t="s">
        <v>1567</v>
      </c>
      <c r="D819" s="192">
        <v>0</v>
      </c>
      <c r="E819" s="192">
        <v>0</v>
      </c>
      <c r="F819" s="71" t="str">
        <f t="shared" si="12"/>
        <v>-</v>
      </c>
    </row>
    <row r="820" spans="1:6" ht="24" x14ac:dyDescent="0.2">
      <c r="A820" s="70" t="s">
        <v>1569</v>
      </c>
      <c r="B820" s="65" t="s">
        <v>1570</v>
      </c>
      <c r="C820" s="278" t="s">
        <v>1569</v>
      </c>
      <c r="D820" s="192">
        <v>0</v>
      </c>
      <c r="E820" s="192">
        <v>0</v>
      </c>
      <c r="F820" s="71" t="str">
        <f t="shared" si="12"/>
        <v>-</v>
      </c>
    </row>
    <row r="821" spans="1:6" ht="12.75" customHeight="1" x14ac:dyDescent="0.2">
      <c r="A821" s="63" t="s">
        <v>1571</v>
      </c>
      <c r="B821" s="64" t="s">
        <v>1572</v>
      </c>
      <c r="C821" s="247" t="s">
        <v>1571</v>
      </c>
      <c r="D821" s="194">
        <v>0</v>
      </c>
      <c r="E821" s="194">
        <v>0</v>
      </c>
      <c r="F821" s="45" t="str">
        <f t="shared" si="12"/>
        <v>-</v>
      </c>
    </row>
    <row r="822" spans="1:6" ht="12.75" customHeight="1" x14ac:dyDescent="0.2">
      <c r="A822" s="63" t="s">
        <v>1573</v>
      </c>
      <c r="B822" s="64" t="s">
        <v>1574</v>
      </c>
      <c r="C822" s="247" t="s">
        <v>1573</v>
      </c>
      <c r="D822" s="194">
        <v>0</v>
      </c>
      <c r="E822" s="194">
        <v>0</v>
      </c>
      <c r="F822" s="45" t="str">
        <f t="shared" si="12"/>
        <v>-</v>
      </c>
    </row>
    <row r="823" spans="1:6" ht="12.75" customHeight="1" x14ac:dyDescent="0.2">
      <c r="A823" s="63" t="s">
        <v>1575</v>
      </c>
      <c r="B823" s="64" t="s">
        <v>1576</v>
      </c>
      <c r="C823" s="247" t="s">
        <v>1575</v>
      </c>
      <c r="D823" s="194">
        <v>0</v>
      </c>
      <c r="E823" s="194">
        <v>0</v>
      </c>
      <c r="F823" s="45" t="str">
        <f t="shared" si="12"/>
        <v>-</v>
      </c>
    </row>
    <row r="824" spans="1:6" ht="24" x14ac:dyDescent="0.2">
      <c r="A824" s="70" t="s">
        <v>1577</v>
      </c>
      <c r="B824" s="65" t="s">
        <v>1578</v>
      </c>
      <c r="C824" s="278" t="s">
        <v>1577</v>
      </c>
      <c r="D824" s="192">
        <v>0</v>
      </c>
      <c r="E824" s="192">
        <v>0</v>
      </c>
      <c r="F824" s="71" t="str">
        <f t="shared" si="12"/>
        <v>-</v>
      </c>
    </row>
    <row r="825" spans="1:6" ht="24" x14ac:dyDescent="0.2">
      <c r="A825" s="70" t="s">
        <v>1579</v>
      </c>
      <c r="B825" s="65" t="s">
        <v>1580</v>
      </c>
      <c r="C825" s="278" t="s">
        <v>1579</v>
      </c>
      <c r="D825" s="192">
        <v>0</v>
      </c>
      <c r="E825" s="192">
        <v>0</v>
      </c>
      <c r="F825" s="71" t="str">
        <f t="shared" si="12"/>
        <v>-</v>
      </c>
    </row>
    <row r="826" spans="1:6" ht="24" x14ac:dyDescent="0.2">
      <c r="A826" s="70" t="s">
        <v>1581</v>
      </c>
      <c r="B826" s="65" t="s">
        <v>1582</v>
      </c>
      <c r="C826" s="278" t="s">
        <v>1581</v>
      </c>
      <c r="D826" s="192">
        <v>0</v>
      </c>
      <c r="E826" s="192">
        <v>0</v>
      </c>
      <c r="F826" s="71" t="str">
        <f t="shared" si="12"/>
        <v>-</v>
      </c>
    </row>
    <row r="827" spans="1:6" ht="24" x14ac:dyDescent="0.2">
      <c r="A827" s="70" t="s">
        <v>1583</v>
      </c>
      <c r="B827" s="65" t="s">
        <v>1584</v>
      </c>
      <c r="C827" s="278" t="s">
        <v>1583</v>
      </c>
      <c r="D827" s="192">
        <v>0</v>
      </c>
      <c r="E827" s="192">
        <v>0</v>
      </c>
      <c r="F827" s="71" t="str">
        <f t="shared" si="12"/>
        <v>-</v>
      </c>
    </row>
    <row r="828" spans="1:6" ht="24" x14ac:dyDescent="0.2">
      <c r="A828" s="70" t="s">
        <v>1585</v>
      </c>
      <c r="B828" s="65" t="s">
        <v>1586</v>
      </c>
      <c r="C828" s="278" t="s">
        <v>1585</v>
      </c>
      <c r="D828" s="192">
        <v>0</v>
      </c>
      <c r="E828" s="192">
        <v>0</v>
      </c>
      <c r="F828" s="71" t="str">
        <f t="shared" si="12"/>
        <v>-</v>
      </c>
    </row>
    <row r="829" spans="1:6" ht="24" x14ac:dyDescent="0.2">
      <c r="A829" s="70" t="s">
        <v>1587</v>
      </c>
      <c r="B829" s="65" t="s">
        <v>1588</v>
      </c>
      <c r="C829" s="278" t="s">
        <v>1587</v>
      </c>
      <c r="D829" s="192">
        <v>0</v>
      </c>
      <c r="E829" s="192">
        <v>0</v>
      </c>
      <c r="F829" s="71" t="str">
        <f t="shared" si="12"/>
        <v>-</v>
      </c>
    </row>
    <row r="830" spans="1:6" ht="24" x14ac:dyDescent="0.2">
      <c r="A830" s="70" t="s">
        <v>1589</v>
      </c>
      <c r="B830" s="65" t="s">
        <v>1590</v>
      </c>
      <c r="C830" s="278" t="s">
        <v>1589</v>
      </c>
      <c r="D830" s="192">
        <v>0</v>
      </c>
      <c r="E830" s="192">
        <v>0</v>
      </c>
      <c r="F830" s="71" t="str">
        <f t="shared" si="12"/>
        <v>-</v>
      </c>
    </row>
    <row r="831" spans="1:6" ht="12.75" customHeight="1" x14ac:dyDescent="0.2">
      <c r="A831" s="70" t="s">
        <v>1591</v>
      </c>
      <c r="B831" s="65" t="s">
        <v>1592</v>
      </c>
      <c r="C831" s="278" t="s">
        <v>1591</v>
      </c>
      <c r="D831" s="192">
        <v>0</v>
      </c>
      <c r="E831" s="192">
        <v>0</v>
      </c>
      <c r="F831" s="71" t="str">
        <f t="shared" si="12"/>
        <v>-</v>
      </c>
    </row>
    <row r="832" spans="1:6" ht="12.75" customHeight="1" x14ac:dyDescent="0.2">
      <c r="A832" s="70" t="s">
        <v>1593</v>
      </c>
      <c r="B832" s="65" t="s">
        <v>1594</v>
      </c>
      <c r="C832" s="278" t="s">
        <v>1593</v>
      </c>
      <c r="D832" s="192">
        <v>0</v>
      </c>
      <c r="E832" s="192">
        <v>0</v>
      </c>
      <c r="F832" s="71" t="str">
        <f t="shared" si="12"/>
        <v>-</v>
      </c>
    </row>
    <row r="833" spans="1:6" ht="24" x14ac:dyDescent="0.2">
      <c r="A833" s="70" t="s">
        <v>1595</v>
      </c>
      <c r="B833" s="65" t="s">
        <v>1596</v>
      </c>
      <c r="C833" s="278" t="s">
        <v>1595</v>
      </c>
      <c r="D833" s="192">
        <v>0</v>
      </c>
      <c r="E833" s="192">
        <v>0</v>
      </c>
      <c r="F833" s="71" t="str">
        <f t="shared" si="12"/>
        <v>-</v>
      </c>
    </row>
    <row r="834" spans="1:6" ht="24" x14ac:dyDescent="0.2">
      <c r="A834" s="70" t="s">
        <v>1597</v>
      </c>
      <c r="B834" s="65" t="s">
        <v>1598</v>
      </c>
      <c r="C834" s="278" t="s">
        <v>1597</v>
      </c>
      <c r="D834" s="192">
        <v>0</v>
      </c>
      <c r="E834" s="192">
        <v>0</v>
      </c>
      <c r="F834" s="71" t="str">
        <f t="shared" si="12"/>
        <v>-</v>
      </c>
    </row>
    <row r="835" spans="1:6" ht="12.75" customHeight="1" x14ac:dyDescent="0.2">
      <c r="A835" s="70" t="s">
        <v>1599</v>
      </c>
      <c r="B835" s="65" t="s">
        <v>1600</v>
      </c>
      <c r="C835" s="278" t="s">
        <v>1599</v>
      </c>
      <c r="D835" s="192">
        <v>0</v>
      </c>
      <c r="E835" s="192">
        <v>0</v>
      </c>
      <c r="F835" s="71" t="str">
        <f t="shared" si="12"/>
        <v>-</v>
      </c>
    </row>
    <row r="836" spans="1:6" ht="12.75" customHeight="1" x14ac:dyDescent="0.2">
      <c r="A836" s="70" t="s">
        <v>1601</v>
      </c>
      <c r="B836" s="65" t="s">
        <v>1602</v>
      </c>
      <c r="C836" s="278" t="s">
        <v>1601</v>
      </c>
      <c r="D836" s="192">
        <v>0</v>
      </c>
      <c r="E836" s="192">
        <v>0</v>
      </c>
      <c r="F836" s="71" t="str">
        <f t="shared" si="12"/>
        <v>-</v>
      </c>
    </row>
    <row r="837" spans="1:6" ht="12.75" customHeight="1" x14ac:dyDescent="0.2">
      <c r="A837" s="70" t="s">
        <v>1603</v>
      </c>
      <c r="B837" s="65" t="s">
        <v>1604</v>
      </c>
      <c r="C837" s="278" t="s">
        <v>1603</v>
      </c>
      <c r="D837" s="192">
        <v>0</v>
      </c>
      <c r="E837" s="192">
        <v>0</v>
      </c>
      <c r="F837" s="71" t="str">
        <f t="shared" si="12"/>
        <v>-</v>
      </c>
    </row>
    <row r="838" spans="1:6" ht="12.75" customHeight="1" x14ac:dyDescent="0.2">
      <c r="A838" s="70" t="s">
        <v>1605</v>
      </c>
      <c r="B838" s="65" t="s">
        <v>1606</v>
      </c>
      <c r="C838" s="278" t="s">
        <v>1605</v>
      </c>
      <c r="D838" s="192">
        <v>0</v>
      </c>
      <c r="E838" s="192">
        <v>0</v>
      </c>
      <c r="F838" s="71" t="str">
        <f t="shared" si="12"/>
        <v>-</v>
      </c>
    </row>
    <row r="839" spans="1:6" ht="12.75" customHeight="1" x14ac:dyDescent="0.2">
      <c r="A839" s="63" t="s">
        <v>1607</v>
      </c>
      <c r="B839" s="64" t="s">
        <v>1608</v>
      </c>
      <c r="C839" s="247" t="s">
        <v>1607</v>
      </c>
      <c r="D839" s="194">
        <v>0</v>
      </c>
      <c r="E839" s="194">
        <v>0</v>
      </c>
      <c r="F839" s="45" t="str">
        <f t="shared" si="12"/>
        <v>-</v>
      </c>
    </row>
    <row r="840" spans="1:6" ht="12.75" customHeight="1" x14ac:dyDescent="0.2">
      <c r="A840" s="63" t="s">
        <v>1609</v>
      </c>
      <c r="B840" s="64" t="s">
        <v>1610</v>
      </c>
      <c r="C840" s="247" t="s">
        <v>1609</v>
      </c>
      <c r="D840" s="194">
        <v>0</v>
      </c>
      <c r="E840" s="194">
        <v>0</v>
      </c>
      <c r="F840" s="45" t="str">
        <f t="shared" si="12"/>
        <v>-</v>
      </c>
    </row>
    <row r="841" spans="1:6" ht="12.75" customHeight="1" x14ac:dyDescent="0.2">
      <c r="A841" s="63" t="s">
        <v>1611</v>
      </c>
      <c r="B841" s="64" t="s">
        <v>1612</v>
      </c>
      <c r="C841" s="247" t="s">
        <v>1611</v>
      </c>
      <c r="D841" s="194">
        <v>0</v>
      </c>
      <c r="E841" s="194">
        <v>0</v>
      </c>
      <c r="F841" s="45" t="str">
        <f t="shared" si="12"/>
        <v>-</v>
      </c>
    </row>
    <row r="842" spans="1:6" ht="12.75" customHeight="1" x14ac:dyDescent="0.2">
      <c r="A842" s="63" t="s">
        <v>1613</v>
      </c>
      <c r="B842" s="64" t="s">
        <v>1614</v>
      </c>
      <c r="C842" s="247" t="s">
        <v>1613</v>
      </c>
      <c r="D842" s="194">
        <v>0</v>
      </c>
      <c r="E842" s="194">
        <v>0</v>
      </c>
      <c r="F842" s="45" t="str">
        <f t="shared" si="12"/>
        <v>-</v>
      </c>
    </row>
    <row r="843" spans="1:6" ht="12.75" customHeight="1" x14ac:dyDescent="0.2">
      <c r="A843" s="63" t="s">
        <v>1615</v>
      </c>
      <c r="B843" s="64" t="s">
        <v>1616</v>
      </c>
      <c r="C843" s="247" t="s">
        <v>1615</v>
      </c>
      <c r="D843" s="194">
        <v>0</v>
      </c>
      <c r="E843" s="194">
        <v>0</v>
      </c>
      <c r="F843" s="45" t="str">
        <f t="shared" si="12"/>
        <v>-</v>
      </c>
    </row>
    <row r="844" spans="1:6" ht="12.75" customHeight="1" x14ac:dyDescent="0.2">
      <c r="A844" s="63" t="s">
        <v>1617</v>
      </c>
      <c r="B844" s="64" t="s">
        <v>1618</v>
      </c>
      <c r="C844" s="247" t="s">
        <v>1617</v>
      </c>
      <c r="D844" s="194">
        <v>32303.119999999999</v>
      </c>
      <c r="E844" s="194">
        <v>21920.92</v>
      </c>
      <c r="F844" s="45">
        <f t="shared" si="12"/>
        <v>67.86007048235588</v>
      </c>
    </row>
    <row r="845" spans="1:6" ht="12.75" customHeight="1" x14ac:dyDescent="0.2">
      <c r="A845" s="63" t="s">
        <v>1619</v>
      </c>
      <c r="B845" s="64" t="s">
        <v>1620</v>
      </c>
      <c r="C845" s="247" t="s">
        <v>1619</v>
      </c>
      <c r="D845" s="194">
        <v>0</v>
      </c>
      <c r="E845" s="194">
        <v>0</v>
      </c>
      <c r="F845" s="45" t="str">
        <f t="shared" si="12"/>
        <v>-</v>
      </c>
    </row>
    <row r="846" spans="1:6" ht="12.75" customHeight="1" x14ac:dyDescent="0.2">
      <c r="A846" s="63">
        <v>37215</v>
      </c>
      <c r="B846" s="64" t="s">
        <v>1621</v>
      </c>
      <c r="C846" s="247" t="s">
        <v>1622</v>
      </c>
      <c r="D846" s="194">
        <v>0</v>
      </c>
      <c r="E846" s="194">
        <v>0</v>
      </c>
      <c r="F846" s="45" t="str">
        <f t="shared" si="12"/>
        <v>-</v>
      </c>
    </row>
    <row r="847" spans="1:6" ht="24" x14ac:dyDescent="0.2">
      <c r="A847" s="63">
        <v>37216</v>
      </c>
      <c r="B847" s="183" t="s">
        <v>1623</v>
      </c>
      <c r="C847" s="247" t="s">
        <v>1624</v>
      </c>
      <c r="D847" s="194">
        <v>0</v>
      </c>
      <c r="E847" s="194">
        <v>0</v>
      </c>
      <c r="F847" s="45" t="str">
        <f t="shared" si="12"/>
        <v>-</v>
      </c>
    </row>
    <row r="848" spans="1:6" ht="12.75" customHeight="1" x14ac:dyDescent="0.2">
      <c r="A848" s="63">
        <v>37217</v>
      </c>
      <c r="B848" s="64" t="s">
        <v>1625</v>
      </c>
      <c r="C848" s="247" t="s">
        <v>1626</v>
      </c>
      <c r="D848" s="194">
        <v>0</v>
      </c>
      <c r="E848" s="194">
        <v>0</v>
      </c>
      <c r="F848" s="45" t="str">
        <f t="shared" si="12"/>
        <v>-</v>
      </c>
    </row>
    <row r="849" spans="1:6" ht="12.75" customHeight="1" x14ac:dyDescent="0.2">
      <c r="A849" s="63">
        <v>37218</v>
      </c>
      <c r="B849" s="64" t="s">
        <v>1627</v>
      </c>
      <c r="C849" s="247" t="s">
        <v>1628</v>
      </c>
      <c r="D849" s="194">
        <v>0</v>
      </c>
      <c r="E849" s="194">
        <v>0</v>
      </c>
      <c r="F849" s="45" t="str">
        <f t="shared" si="12"/>
        <v>-</v>
      </c>
    </row>
    <row r="850" spans="1:6" ht="12.75" customHeight="1" x14ac:dyDescent="0.2">
      <c r="A850" s="63">
        <v>37219</v>
      </c>
      <c r="B850" s="64" t="s">
        <v>1629</v>
      </c>
      <c r="C850" s="247" t="s">
        <v>1630</v>
      </c>
      <c r="D850" s="194">
        <v>0</v>
      </c>
      <c r="E850" s="194">
        <v>0</v>
      </c>
      <c r="F850" s="45" t="str">
        <f t="shared" si="12"/>
        <v>-</v>
      </c>
    </row>
    <row r="851" spans="1:6" ht="12.75" customHeight="1" x14ac:dyDescent="0.2">
      <c r="A851" s="63">
        <v>37221</v>
      </c>
      <c r="B851" s="64" t="s">
        <v>1631</v>
      </c>
      <c r="C851" s="247" t="s">
        <v>1632</v>
      </c>
      <c r="D851" s="194">
        <v>0</v>
      </c>
      <c r="E851" s="194">
        <v>0</v>
      </c>
      <c r="F851" s="45" t="str">
        <f t="shared" si="12"/>
        <v>-</v>
      </c>
    </row>
    <row r="852" spans="1:6" ht="12.75" customHeight="1" x14ac:dyDescent="0.2">
      <c r="A852" s="63" t="s">
        <v>1633</v>
      </c>
      <c r="B852" s="64" t="s">
        <v>1610</v>
      </c>
      <c r="C852" s="247" t="s">
        <v>1633</v>
      </c>
      <c r="D852" s="194">
        <v>0</v>
      </c>
      <c r="E852" s="194">
        <v>0</v>
      </c>
      <c r="F852" s="45" t="str">
        <f t="shared" si="12"/>
        <v>-</v>
      </c>
    </row>
    <row r="853" spans="1:6" ht="12.75" customHeight="1" x14ac:dyDescent="0.2">
      <c r="A853" s="63" t="s">
        <v>1634</v>
      </c>
      <c r="B853" s="64" t="s">
        <v>1635</v>
      </c>
      <c r="C853" s="247" t="s">
        <v>1634</v>
      </c>
      <c r="D853" s="194">
        <v>0</v>
      </c>
      <c r="E853" s="194">
        <v>0</v>
      </c>
      <c r="F853" s="45" t="str">
        <f t="shared" si="12"/>
        <v>-</v>
      </c>
    </row>
    <row r="854" spans="1:6" ht="12.75" customHeight="1" x14ac:dyDescent="0.2">
      <c r="A854" s="63" t="s">
        <v>1636</v>
      </c>
      <c r="B854" s="64" t="s">
        <v>1637</v>
      </c>
      <c r="C854" s="247" t="s">
        <v>1636</v>
      </c>
      <c r="D854" s="194">
        <v>0</v>
      </c>
      <c r="E854" s="194">
        <v>0</v>
      </c>
      <c r="F854" s="45" t="str">
        <f t="shared" si="12"/>
        <v>-</v>
      </c>
    </row>
    <row r="855" spans="1:6" ht="12.75" customHeight="1" x14ac:dyDescent="0.2">
      <c r="A855" s="63" t="s">
        <v>1638</v>
      </c>
      <c r="B855" s="64" t="s">
        <v>1639</v>
      </c>
      <c r="C855" s="247" t="s">
        <v>1638</v>
      </c>
      <c r="D855" s="194">
        <v>0</v>
      </c>
      <c r="E855" s="194">
        <v>0</v>
      </c>
      <c r="F855" s="45" t="str">
        <f t="shared" si="12"/>
        <v>-</v>
      </c>
    </row>
    <row r="856" spans="1:6" ht="12.75" customHeight="1" x14ac:dyDescent="0.2">
      <c r="A856" s="63">
        <v>38117</v>
      </c>
      <c r="B856" s="64" t="s">
        <v>1640</v>
      </c>
      <c r="C856" s="247" t="s">
        <v>1641</v>
      </c>
      <c r="D856" s="194">
        <v>0</v>
      </c>
      <c r="E856" s="194">
        <v>0</v>
      </c>
      <c r="F856" s="45" t="str">
        <f t="shared" si="12"/>
        <v>-</v>
      </c>
    </row>
    <row r="857" spans="1:6" ht="12.75" customHeight="1" x14ac:dyDescent="0.2">
      <c r="A857" s="63">
        <v>38612</v>
      </c>
      <c r="B857" s="64" t="s">
        <v>1642</v>
      </c>
      <c r="C857" s="247" t="s">
        <v>1643</v>
      </c>
      <c r="D857" s="194">
        <v>0</v>
      </c>
      <c r="E857" s="194">
        <v>0</v>
      </c>
      <c r="F857" s="45" t="str">
        <f t="shared" si="12"/>
        <v>-</v>
      </c>
    </row>
    <row r="858" spans="1:6" ht="12.75" customHeight="1" x14ac:dyDescent="0.2">
      <c r="A858" s="63">
        <v>38613</v>
      </c>
      <c r="B858" s="64" t="s">
        <v>1644</v>
      </c>
      <c r="C858" s="247" t="s">
        <v>1645</v>
      </c>
      <c r="D858" s="194">
        <v>0</v>
      </c>
      <c r="E858" s="194">
        <v>0</v>
      </c>
      <c r="F858" s="45" t="str">
        <f t="shared" si="12"/>
        <v>-</v>
      </c>
    </row>
    <row r="859" spans="1:6" ht="12.75" customHeight="1" x14ac:dyDescent="0.2">
      <c r="A859" s="63">
        <v>38614</v>
      </c>
      <c r="B859" s="64" t="s">
        <v>1646</v>
      </c>
      <c r="C859" s="247" t="s">
        <v>1647</v>
      </c>
      <c r="D859" s="194">
        <v>0</v>
      </c>
      <c r="E859" s="194">
        <v>0</v>
      </c>
      <c r="F859" s="45" t="str">
        <f t="shared" si="12"/>
        <v>-</v>
      </c>
    </row>
    <row r="860" spans="1:6" ht="12.75" customHeight="1" x14ac:dyDescent="0.2">
      <c r="A860" s="63">
        <v>38615</v>
      </c>
      <c r="B860" s="64" t="s">
        <v>1648</v>
      </c>
      <c r="C860" s="247" t="s">
        <v>1649</v>
      </c>
      <c r="D860" s="194">
        <v>0</v>
      </c>
      <c r="E860" s="194">
        <v>0</v>
      </c>
      <c r="F860" s="45" t="str">
        <f t="shared" si="12"/>
        <v>-</v>
      </c>
    </row>
    <row r="861" spans="1:6" ht="12.75" customHeight="1" x14ac:dyDescent="0.2">
      <c r="A861" s="63">
        <v>38622</v>
      </c>
      <c r="B861" s="64" t="s">
        <v>1650</v>
      </c>
      <c r="C861" s="247" t="s">
        <v>1651</v>
      </c>
      <c r="D861" s="194">
        <v>0</v>
      </c>
      <c r="E861" s="194">
        <v>0</v>
      </c>
      <c r="F861" s="45" t="str">
        <f t="shared" si="12"/>
        <v>-</v>
      </c>
    </row>
    <row r="862" spans="1:6" ht="12.75" customHeight="1" x14ac:dyDescent="0.2">
      <c r="A862" s="63">
        <v>38623</v>
      </c>
      <c r="B862" s="64" t="s">
        <v>1652</v>
      </c>
      <c r="C862" s="247" t="s">
        <v>1653</v>
      </c>
      <c r="D862" s="194">
        <v>0</v>
      </c>
      <c r="E862" s="194">
        <v>0</v>
      </c>
      <c r="F862" s="45" t="str">
        <f t="shared" si="12"/>
        <v>-</v>
      </c>
    </row>
    <row r="863" spans="1:6" ht="12.75" customHeight="1" x14ac:dyDescent="0.2">
      <c r="A863" s="63">
        <v>38624</v>
      </c>
      <c r="B863" s="64" t="s">
        <v>1654</v>
      </c>
      <c r="C863" s="247" t="s">
        <v>1655</v>
      </c>
      <c r="D863" s="194">
        <v>0</v>
      </c>
      <c r="E863" s="194">
        <v>0</v>
      </c>
      <c r="F863" s="45" t="str">
        <f t="shared" si="12"/>
        <v>-</v>
      </c>
    </row>
    <row r="864" spans="1:6" ht="12.75" customHeight="1" x14ac:dyDescent="0.2">
      <c r="A864" s="63">
        <v>38625</v>
      </c>
      <c r="B864" s="64" t="s">
        <v>1656</v>
      </c>
      <c r="C864" s="247" t="s">
        <v>1657</v>
      </c>
      <c r="D864" s="194">
        <v>0</v>
      </c>
      <c r="E864" s="194">
        <v>0</v>
      </c>
      <c r="F864" s="45" t="str">
        <f t="shared" si="12"/>
        <v>-</v>
      </c>
    </row>
    <row r="865" spans="1:6" ht="12.75" customHeight="1" x14ac:dyDescent="0.2">
      <c r="A865" s="63" t="s">
        <v>1658</v>
      </c>
      <c r="B865" s="64" t="s">
        <v>1659</v>
      </c>
      <c r="C865" s="247" t="s">
        <v>1658</v>
      </c>
      <c r="D865" s="194">
        <v>0</v>
      </c>
      <c r="E865" s="194">
        <v>0</v>
      </c>
      <c r="F865" s="45" t="str">
        <f t="shared" si="12"/>
        <v>-</v>
      </c>
    </row>
    <row r="866" spans="1:6" ht="12.75" customHeight="1" x14ac:dyDescent="0.2">
      <c r="A866" s="63">
        <v>38631</v>
      </c>
      <c r="B866" s="64" t="s">
        <v>1660</v>
      </c>
      <c r="C866" s="247" t="s">
        <v>1661</v>
      </c>
      <c r="D866" s="194">
        <v>0</v>
      </c>
      <c r="E866" s="194">
        <v>0</v>
      </c>
      <c r="F866" s="45" t="str">
        <f t="shared" si="12"/>
        <v>-</v>
      </c>
    </row>
    <row r="867" spans="1:6" ht="12.75" customHeight="1" x14ac:dyDescent="0.2">
      <c r="A867" s="63">
        <v>38632</v>
      </c>
      <c r="B867" s="64" t="s">
        <v>1662</v>
      </c>
      <c r="C867" s="247" t="s">
        <v>1663</v>
      </c>
      <c r="D867" s="194">
        <v>0</v>
      </c>
      <c r="E867" s="194">
        <v>0</v>
      </c>
      <c r="F867" s="45" t="str">
        <f t="shared" si="12"/>
        <v>-</v>
      </c>
    </row>
    <row r="868" spans="1:6" ht="12.75" customHeight="1" x14ac:dyDescent="0.2">
      <c r="A868" s="63">
        <v>38641</v>
      </c>
      <c r="B868" s="64" t="s">
        <v>1664</v>
      </c>
      <c r="C868" s="247" t="s">
        <v>1665</v>
      </c>
      <c r="D868" s="194">
        <v>0</v>
      </c>
      <c r="E868" s="194">
        <v>0</v>
      </c>
      <c r="F868" s="45" t="str">
        <f t="shared" si="12"/>
        <v>-</v>
      </c>
    </row>
    <row r="869" spans="1:6" ht="12.75" customHeight="1" x14ac:dyDescent="0.2">
      <c r="A869" s="63" t="s">
        <v>1666</v>
      </c>
      <c r="B869" s="64" t="s">
        <v>1667</v>
      </c>
      <c r="C869" s="247" t="s">
        <v>1666</v>
      </c>
      <c r="D869" s="194">
        <v>0</v>
      </c>
      <c r="E869" s="194">
        <v>0</v>
      </c>
      <c r="F869" s="45" t="str">
        <f t="shared" si="12"/>
        <v>-</v>
      </c>
    </row>
    <row r="870" spans="1:6" ht="24" x14ac:dyDescent="0.2">
      <c r="A870" s="63" t="s">
        <v>1668</v>
      </c>
      <c r="B870" s="64" t="s">
        <v>1669</v>
      </c>
      <c r="C870" s="248" t="s">
        <v>1668</v>
      </c>
      <c r="D870" s="194">
        <v>0</v>
      </c>
      <c r="E870" s="194">
        <v>0</v>
      </c>
      <c r="F870" s="45" t="str">
        <f t="shared" si="12"/>
        <v>-</v>
      </c>
    </row>
    <row r="871" spans="1:6" ht="24" x14ac:dyDescent="0.2">
      <c r="A871" s="63" t="s">
        <v>1670</v>
      </c>
      <c r="B871" s="64" t="s">
        <v>1671</v>
      </c>
      <c r="C871" s="248" t="s">
        <v>1670</v>
      </c>
      <c r="D871" s="194">
        <v>0</v>
      </c>
      <c r="E871" s="194">
        <v>0</v>
      </c>
      <c r="F871" s="45" t="str">
        <f t="shared" si="12"/>
        <v>-</v>
      </c>
    </row>
    <row r="872" spans="1:6" ht="12.75" customHeight="1" x14ac:dyDescent="0.2">
      <c r="A872" s="63" t="s">
        <v>1672</v>
      </c>
      <c r="B872" s="64" t="s">
        <v>1673</v>
      </c>
      <c r="C872" s="248" t="s">
        <v>1672</v>
      </c>
      <c r="D872" s="194">
        <v>0</v>
      </c>
      <c r="E872" s="194">
        <v>0</v>
      </c>
      <c r="F872" s="45" t="str">
        <f t="shared" si="12"/>
        <v>-</v>
      </c>
    </row>
    <row r="873" spans="1:6" ht="24" x14ac:dyDescent="0.2">
      <c r="A873" s="63">
        <v>81212</v>
      </c>
      <c r="B873" s="64" t="s">
        <v>1674</v>
      </c>
      <c r="C873" s="247" t="s">
        <v>1675</v>
      </c>
      <c r="D873" s="194">
        <v>0</v>
      </c>
      <c r="E873" s="194">
        <v>0</v>
      </c>
      <c r="F873" s="45" t="str">
        <f t="shared" si="12"/>
        <v>-</v>
      </c>
    </row>
    <row r="874" spans="1:6" ht="12.75" customHeight="1" x14ac:dyDescent="0.2">
      <c r="A874" s="63">
        <v>81322</v>
      </c>
      <c r="B874" s="64" t="s">
        <v>1676</v>
      </c>
      <c r="C874" s="247" t="s">
        <v>1677</v>
      </c>
      <c r="D874" s="194">
        <v>0</v>
      </c>
      <c r="E874" s="194">
        <v>0</v>
      </c>
      <c r="F874" s="45" t="str">
        <f t="shared" si="12"/>
        <v>-</v>
      </c>
    </row>
    <row r="875" spans="1:6" ht="24" x14ac:dyDescent="0.2">
      <c r="A875" s="63">
        <v>81332</v>
      </c>
      <c r="B875" s="64" t="s">
        <v>1678</v>
      </c>
      <c r="C875" s="247" t="s">
        <v>1679</v>
      </c>
      <c r="D875" s="194">
        <v>0</v>
      </c>
      <c r="E875" s="194">
        <v>0</v>
      </c>
      <c r="F875" s="45" t="str">
        <f t="shared" si="12"/>
        <v>-</v>
      </c>
    </row>
    <row r="876" spans="1:6" ht="24" x14ac:dyDescent="0.2">
      <c r="A876" s="63">
        <v>81342</v>
      </c>
      <c r="B876" s="64" t="s">
        <v>1680</v>
      </c>
      <c r="C876" s="247" t="s">
        <v>1681</v>
      </c>
      <c r="D876" s="194">
        <v>0</v>
      </c>
      <c r="E876" s="194">
        <v>0</v>
      </c>
      <c r="F876" s="45" t="str">
        <f t="shared" si="12"/>
        <v>-</v>
      </c>
    </row>
    <row r="877" spans="1:6" ht="12.75" customHeight="1" x14ac:dyDescent="0.2">
      <c r="A877" s="63">
        <v>81411</v>
      </c>
      <c r="B877" s="64" t="s">
        <v>1682</v>
      </c>
      <c r="C877" s="247" t="s">
        <v>1683</v>
      </c>
      <c r="D877" s="194">
        <v>0</v>
      </c>
      <c r="E877" s="194">
        <v>0</v>
      </c>
      <c r="F877" s="45" t="str">
        <f t="shared" si="12"/>
        <v>-</v>
      </c>
    </row>
    <row r="878" spans="1:6" ht="12.75" customHeight="1" x14ac:dyDescent="0.2">
      <c r="A878" s="63">
        <v>81412</v>
      </c>
      <c r="B878" s="64" t="s">
        <v>1684</v>
      </c>
      <c r="C878" s="247" t="s">
        <v>1685</v>
      </c>
      <c r="D878" s="194">
        <v>0</v>
      </c>
      <c r="E878" s="194">
        <v>0</v>
      </c>
      <c r="F878" s="45" t="str">
        <f t="shared" si="12"/>
        <v>-</v>
      </c>
    </row>
    <row r="879" spans="1:6" ht="24" x14ac:dyDescent="0.2">
      <c r="A879" s="63">
        <v>81532</v>
      </c>
      <c r="B879" s="183" t="s">
        <v>1686</v>
      </c>
      <c r="C879" s="247" t="s">
        <v>1687</v>
      </c>
      <c r="D879" s="194">
        <v>0</v>
      </c>
      <c r="E879" s="194">
        <v>0</v>
      </c>
      <c r="F879" s="45" t="str">
        <f t="shared" si="12"/>
        <v>-</v>
      </c>
    </row>
    <row r="880" spans="1:6" ht="24" x14ac:dyDescent="0.2">
      <c r="A880" s="63">
        <v>81542</v>
      </c>
      <c r="B880" s="183" t="s">
        <v>1688</v>
      </c>
      <c r="C880" s="247" t="s">
        <v>1689</v>
      </c>
      <c r="D880" s="194">
        <v>0</v>
      </c>
      <c r="E880" s="194">
        <v>0</v>
      </c>
      <c r="F880" s="45" t="str">
        <f t="shared" si="12"/>
        <v>-</v>
      </c>
    </row>
    <row r="881" spans="1:6" ht="24" x14ac:dyDescent="0.2">
      <c r="A881" s="63">
        <v>81552</v>
      </c>
      <c r="B881" s="64" t="s">
        <v>1690</v>
      </c>
      <c r="C881" s="247" t="s">
        <v>1691</v>
      </c>
      <c r="D881" s="194">
        <v>0</v>
      </c>
      <c r="E881" s="194">
        <v>0</v>
      </c>
      <c r="F881" s="45" t="str">
        <f t="shared" si="12"/>
        <v>-</v>
      </c>
    </row>
    <row r="882" spans="1:6" ht="24" x14ac:dyDescent="0.2">
      <c r="A882" s="63">
        <v>81631</v>
      </c>
      <c r="B882" s="183" t="s">
        <v>1692</v>
      </c>
      <c r="C882" s="247" t="s">
        <v>1693</v>
      </c>
      <c r="D882" s="194">
        <v>0</v>
      </c>
      <c r="E882" s="194">
        <v>0</v>
      </c>
      <c r="F882" s="45" t="str">
        <f t="shared" si="12"/>
        <v>-</v>
      </c>
    </row>
    <row r="883" spans="1:6" ht="24" x14ac:dyDescent="0.2">
      <c r="A883" s="63">
        <v>81632</v>
      </c>
      <c r="B883" s="64" t="s">
        <v>1694</v>
      </c>
      <c r="C883" s="247" t="s">
        <v>1695</v>
      </c>
      <c r="D883" s="194">
        <v>0</v>
      </c>
      <c r="E883" s="194">
        <v>0</v>
      </c>
      <c r="F883" s="45" t="str">
        <f t="shared" si="12"/>
        <v>-</v>
      </c>
    </row>
    <row r="884" spans="1:6" ht="12.75" customHeight="1" x14ac:dyDescent="0.2">
      <c r="A884" s="63">
        <v>81641</v>
      </c>
      <c r="B884" s="64" t="s">
        <v>1696</v>
      </c>
      <c r="C884" s="247" t="s">
        <v>1697</v>
      </c>
      <c r="D884" s="194">
        <v>0</v>
      </c>
      <c r="E884" s="194">
        <v>0</v>
      </c>
      <c r="F884" s="45" t="str">
        <f t="shared" si="12"/>
        <v>-</v>
      </c>
    </row>
    <row r="885" spans="1:6" ht="12.75" customHeight="1" x14ac:dyDescent="0.2">
      <c r="A885" s="63">
        <v>81642</v>
      </c>
      <c r="B885" s="64" t="s">
        <v>1698</v>
      </c>
      <c r="C885" s="247" t="s">
        <v>1699</v>
      </c>
      <c r="D885" s="194">
        <v>0</v>
      </c>
      <c r="E885" s="194">
        <v>0</v>
      </c>
      <c r="F885" s="45" t="str">
        <f t="shared" si="12"/>
        <v>-</v>
      </c>
    </row>
    <row r="886" spans="1:6" ht="12.75" customHeight="1" x14ac:dyDescent="0.2">
      <c r="A886" s="63">
        <v>81711</v>
      </c>
      <c r="B886" s="64" t="s">
        <v>1700</v>
      </c>
      <c r="C886" s="247" t="s">
        <v>1701</v>
      </c>
      <c r="D886" s="194">
        <v>0</v>
      </c>
      <c r="E886" s="194">
        <v>0</v>
      </c>
      <c r="F886" s="45" t="str">
        <f t="shared" si="12"/>
        <v>-</v>
      </c>
    </row>
    <row r="887" spans="1:6" ht="12.75" customHeight="1" x14ac:dyDescent="0.2">
      <c r="A887" s="63">
        <v>81712</v>
      </c>
      <c r="B887" s="64" t="s">
        <v>1702</v>
      </c>
      <c r="C887" s="247" t="s">
        <v>1703</v>
      </c>
      <c r="D887" s="194">
        <v>0</v>
      </c>
      <c r="E887" s="194">
        <v>0</v>
      </c>
      <c r="F887" s="45" t="str">
        <f t="shared" si="12"/>
        <v>-</v>
      </c>
    </row>
    <row r="888" spans="1:6" ht="12.75" customHeight="1" x14ac:dyDescent="0.2">
      <c r="A888" s="63">
        <v>81721</v>
      </c>
      <c r="B888" s="64" t="s">
        <v>1704</v>
      </c>
      <c r="C888" s="247" t="s">
        <v>1705</v>
      </c>
      <c r="D888" s="194">
        <v>0</v>
      </c>
      <c r="E888" s="194">
        <v>0</v>
      </c>
      <c r="F888" s="45" t="str">
        <f t="shared" si="12"/>
        <v>-</v>
      </c>
    </row>
    <row r="889" spans="1:6" ht="12.75" customHeight="1" x14ac:dyDescent="0.2">
      <c r="A889" s="63">
        <v>81722</v>
      </c>
      <c r="B889" s="64" t="s">
        <v>1706</v>
      </c>
      <c r="C889" s="247" t="s">
        <v>1707</v>
      </c>
      <c r="D889" s="194">
        <v>0</v>
      </c>
      <c r="E889" s="194">
        <v>0</v>
      </c>
      <c r="F889" s="45" t="str">
        <f t="shared" si="12"/>
        <v>-</v>
      </c>
    </row>
    <row r="890" spans="1:6" ht="12.75" customHeight="1" x14ac:dyDescent="0.2">
      <c r="A890" s="63">
        <v>81731</v>
      </c>
      <c r="B890" s="64" t="s">
        <v>1708</v>
      </c>
      <c r="C890" s="247" t="s">
        <v>1709</v>
      </c>
      <c r="D890" s="194">
        <v>0</v>
      </c>
      <c r="E890" s="194">
        <v>0</v>
      </c>
      <c r="F890" s="45" t="str">
        <f t="shared" si="12"/>
        <v>-</v>
      </c>
    </row>
    <row r="891" spans="1:6" ht="12.75" customHeight="1" x14ac:dyDescent="0.2">
      <c r="A891" s="63">
        <v>81732</v>
      </c>
      <c r="B891" s="64" t="s">
        <v>1710</v>
      </c>
      <c r="C891" s="247" t="s">
        <v>1711</v>
      </c>
      <c r="D891" s="194">
        <v>0</v>
      </c>
      <c r="E891" s="194">
        <v>0</v>
      </c>
      <c r="F891" s="45" t="str">
        <f t="shared" si="12"/>
        <v>-</v>
      </c>
    </row>
    <row r="892" spans="1:6" ht="12.75" customHeight="1" x14ac:dyDescent="0.2">
      <c r="A892" s="63">
        <v>81741</v>
      </c>
      <c r="B892" s="64" t="s">
        <v>1712</v>
      </c>
      <c r="C892" s="247" t="s">
        <v>1713</v>
      </c>
      <c r="D892" s="194">
        <v>0</v>
      </c>
      <c r="E892" s="194">
        <v>0</v>
      </c>
      <c r="F892" s="45" t="str">
        <f t="shared" si="12"/>
        <v>-</v>
      </c>
    </row>
    <row r="893" spans="1:6" ht="12.75" customHeight="1" x14ac:dyDescent="0.2">
      <c r="A893" s="63">
        <v>81742</v>
      </c>
      <c r="B893" s="64" t="s">
        <v>1714</v>
      </c>
      <c r="C893" s="247" t="s">
        <v>1715</v>
      </c>
      <c r="D893" s="194">
        <v>0</v>
      </c>
      <c r="E893" s="194">
        <v>0</v>
      </c>
      <c r="F893" s="45" t="str">
        <f t="shared" si="12"/>
        <v>-</v>
      </c>
    </row>
    <row r="894" spans="1:6" ht="12.75" customHeight="1" x14ac:dyDescent="0.2">
      <c r="A894" s="63">
        <v>81751</v>
      </c>
      <c r="B894" s="64" t="s">
        <v>1716</v>
      </c>
      <c r="C894" s="247" t="s">
        <v>1717</v>
      </c>
      <c r="D894" s="194">
        <v>0</v>
      </c>
      <c r="E894" s="194">
        <v>0</v>
      </c>
      <c r="F894" s="45" t="str">
        <f t="shared" si="12"/>
        <v>-</v>
      </c>
    </row>
    <row r="895" spans="1:6" ht="12.75" customHeight="1" x14ac:dyDescent="0.2">
      <c r="A895" s="63">
        <v>81752</v>
      </c>
      <c r="B895" s="64" t="s">
        <v>1718</v>
      </c>
      <c r="C895" s="247" t="s">
        <v>1719</v>
      </c>
      <c r="D895" s="194">
        <v>0</v>
      </c>
      <c r="E895" s="194">
        <v>0</v>
      </c>
      <c r="F895" s="45" t="str">
        <f t="shared" si="12"/>
        <v>-</v>
      </c>
    </row>
    <row r="896" spans="1:6" ht="24" x14ac:dyDescent="0.2">
      <c r="A896" s="70">
        <v>81761</v>
      </c>
      <c r="B896" s="182" t="s">
        <v>1720</v>
      </c>
      <c r="C896" s="278" t="s">
        <v>1721</v>
      </c>
      <c r="D896" s="192">
        <v>0</v>
      </c>
      <c r="E896" s="192">
        <v>0</v>
      </c>
      <c r="F896" s="71" t="str">
        <f t="shared" si="12"/>
        <v>-</v>
      </c>
    </row>
    <row r="897" spans="1:6" ht="24" x14ac:dyDescent="0.2">
      <c r="A897" s="70">
        <v>81762</v>
      </c>
      <c r="B897" s="182" t="s">
        <v>1722</v>
      </c>
      <c r="C897" s="278" t="s">
        <v>1723</v>
      </c>
      <c r="D897" s="192">
        <v>0</v>
      </c>
      <c r="E897" s="192">
        <v>0</v>
      </c>
      <c r="F897" s="71" t="str">
        <f t="shared" si="12"/>
        <v>-</v>
      </c>
    </row>
    <row r="898" spans="1:6" ht="24" x14ac:dyDescent="0.2">
      <c r="A898" s="70">
        <v>81771</v>
      </c>
      <c r="B898" s="65" t="s">
        <v>1724</v>
      </c>
      <c r="C898" s="278" t="s">
        <v>1725</v>
      </c>
      <c r="D898" s="192">
        <v>0</v>
      </c>
      <c r="E898" s="192">
        <v>0</v>
      </c>
      <c r="F898" s="71" t="str">
        <f t="shared" si="12"/>
        <v>-</v>
      </c>
    </row>
    <row r="899" spans="1:6" ht="12" x14ac:dyDescent="0.2">
      <c r="A899" s="70">
        <v>81772</v>
      </c>
      <c r="B899" s="65" t="s">
        <v>1726</v>
      </c>
      <c r="C899" s="278" t="s">
        <v>1727</v>
      </c>
      <c r="D899" s="192">
        <v>0</v>
      </c>
      <c r="E899" s="192">
        <v>0</v>
      </c>
      <c r="F899" s="71" t="str">
        <f t="shared" si="12"/>
        <v>-</v>
      </c>
    </row>
    <row r="900" spans="1:6" ht="12.75" customHeight="1" x14ac:dyDescent="0.2">
      <c r="A900" s="70">
        <v>82412</v>
      </c>
      <c r="B900" s="65" t="s">
        <v>1728</v>
      </c>
      <c r="C900" s="278" t="s">
        <v>1729</v>
      </c>
      <c r="D900" s="192">
        <v>0</v>
      </c>
      <c r="E900" s="192">
        <v>0</v>
      </c>
      <c r="F900" s="71" t="str">
        <f t="shared" si="12"/>
        <v>-</v>
      </c>
    </row>
    <row r="901" spans="1:6" ht="12.75" customHeight="1" x14ac:dyDescent="0.2">
      <c r="A901" s="70">
        <v>84132</v>
      </c>
      <c r="B901" s="65" t="s">
        <v>1730</v>
      </c>
      <c r="C901" s="278" t="s">
        <v>1731</v>
      </c>
      <c r="D901" s="192">
        <v>0</v>
      </c>
      <c r="E901" s="192">
        <v>0</v>
      </c>
      <c r="F901" s="71" t="str">
        <f t="shared" si="12"/>
        <v>-</v>
      </c>
    </row>
    <row r="902" spans="1:6" ht="12.75" customHeight="1" x14ac:dyDescent="0.2">
      <c r="A902" s="70">
        <v>84142</v>
      </c>
      <c r="B902" s="65" t="s">
        <v>1732</v>
      </c>
      <c r="C902" s="278" t="s">
        <v>1733</v>
      </c>
      <c r="D902" s="192">
        <v>0</v>
      </c>
      <c r="E902" s="192">
        <v>0</v>
      </c>
      <c r="F902" s="71" t="str">
        <f t="shared" si="12"/>
        <v>-</v>
      </c>
    </row>
    <row r="903" spans="1:6" ht="12.75" customHeight="1" x14ac:dyDescent="0.2">
      <c r="A903" s="70">
        <v>84152</v>
      </c>
      <c r="B903" s="65" t="s">
        <v>1734</v>
      </c>
      <c r="C903" s="278" t="s">
        <v>1735</v>
      </c>
      <c r="D903" s="192">
        <v>0</v>
      </c>
      <c r="E903" s="192">
        <v>0</v>
      </c>
      <c r="F903" s="71" t="str">
        <f t="shared" si="12"/>
        <v>-</v>
      </c>
    </row>
    <row r="904" spans="1:6" ht="12.75" customHeight="1" x14ac:dyDescent="0.2">
      <c r="A904" s="70">
        <v>84162</v>
      </c>
      <c r="B904" s="65" t="s">
        <v>1736</v>
      </c>
      <c r="C904" s="278" t="s">
        <v>1737</v>
      </c>
      <c r="D904" s="192">
        <v>0</v>
      </c>
      <c r="E904" s="192">
        <v>0</v>
      </c>
      <c r="F904" s="71" t="str">
        <f t="shared" si="12"/>
        <v>-</v>
      </c>
    </row>
    <row r="905" spans="1:6" ht="12.75" customHeight="1" x14ac:dyDescent="0.2">
      <c r="A905" s="70">
        <v>84221</v>
      </c>
      <c r="B905" s="65" t="s">
        <v>1738</v>
      </c>
      <c r="C905" s="278" t="s">
        <v>1739</v>
      </c>
      <c r="D905" s="192">
        <v>0</v>
      </c>
      <c r="E905" s="192">
        <v>0</v>
      </c>
      <c r="F905" s="71" t="str">
        <f t="shared" si="12"/>
        <v>-</v>
      </c>
    </row>
    <row r="906" spans="1:6" ht="12.75" customHeight="1" x14ac:dyDescent="0.2">
      <c r="A906" s="70">
        <v>84222</v>
      </c>
      <c r="B906" s="65" t="s">
        <v>1740</v>
      </c>
      <c r="C906" s="278" t="s">
        <v>1741</v>
      </c>
      <c r="D906" s="192">
        <v>0</v>
      </c>
      <c r="E906" s="192">
        <v>0</v>
      </c>
      <c r="F906" s="71" t="str">
        <f t="shared" si="12"/>
        <v>-</v>
      </c>
    </row>
    <row r="907" spans="1:6" ht="12.75" customHeight="1" x14ac:dyDescent="0.2">
      <c r="A907" s="70" t="s">
        <v>1742</v>
      </c>
      <c r="B907" s="65" t="s">
        <v>1743</v>
      </c>
      <c r="C907" s="278" t="s">
        <v>1742</v>
      </c>
      <c r="D907" s="192">
        <v>0</v>
      </c>
      <c r="E907" s="192">
        <v>0</v>
      </c>
      <c r="F907" s="71" t="str">
        <f t="shared" si="12"/>
        <v>-</v>
      </c>
    </row>
    <row r="908" spans="1:6" ht="12.75" customHeight="1" x14ac:dyDescent="0.2">
      <c r="A908" s="70">
        <v>84232</v>
      </c>
      <c r="B908" s="65" t="s">
        <v>1744</v>
      </c>
      <c r="C908" s="278" t="s">
        <v>1745</v>
      </c>
      <c r="D908" s="192">
        <v>0</v>
      </c>
      <c r="E908" s="192">
        <v>0</v>
      </c>
      <c r="F908" s="71" t="str">
        <f t="shared" si="12"/>
        <v>-</v>
      </c>
    </row>
    <row r="909" spans="1:6" ht="24" x14ac:dyDescent="0.2">
      <c r="A909" s="70">
        <v>84242</v>
      </c>
      <c r="B909" s="65" t="s">
        <v>1746</v>
      </c>
      <c r="C909" s="278" t="s">
        <v>1747</v>
      </c>
      <c r="D909" s="192">
        <v>0</v>
      </c>
      <c r="E909" s="192">
        <v>0</v>
      </c>
      <c r="F909" s="71" t="str">
        <f t="shared" si="12"/>
        <v>-</v>
      </c>
    </row>
    <row r="910" spans="1:6" ht="24" x14ac:dyDescent="0.2">
      <c r="A910" s="70" t="s">
        <v>1748</v>
      </c>
      <c r="B910" s="65" t="s">
        <v>1749</v>
      </c>
      <c r="C910" s="278" t="s">
        <v>1748</v>
      </c>
      <c r="D910" s="192">
        <v>0</v>
      </c>
      <c r="E910" s="192">
        <v>0</v>
      </c>
      <c r="F910" s="71" t="str">
        <f t="shared" si="12"/>
        <v>-</v>
      </c>
    </row>
    <row r="911" spans="1:6" ht="12.75" customHeight="1" x14ac:dyDescent="0.2">
      <c r="A911" s="70">
        <v>84312</v>
      </c>
      <c r="B911" s="65" t="s">
        <v>1750</v>
      </c>
      <c r="C911" s="278" t="s">
        <v>1751</v>
      </c>
      <c r="D911" s="192">
        <v>0</v>
      </c>
      <c r="E911" s="192">
        <v>0</v>
      </c>
      <c r="F911" s="71" t="str">
        <f t="shared" si="12"/>
        <v>-</v>
      </c>
    </row>
    <row r="912" spans="1:6" ht="24" x14ac:dyDescent="0.2">
      <c r="A912" s="70">
        <v>84431</v>
      </c>
      <c r="B912" s="65" t="s">
        <v>1752</v>
      </c>
      <c r="C912" s="278" t="s">
        <v>1753</v>
      </c>
      <c r="D912" s="192">
        <v>0</v>
      </c>
      <c r="E912" s="192">
        <v>0</v>
      </c>
      <c r="F912" s="71" t="str">
        <f t="shared" si="12"/>
        <v>-</v>
      </c>
    </row>
    <row r="913" spans="1:6" ht="24" x14ac:dyDescent="0.2">
      <c r="A913" s="70">
        <v>84432</v>
      </c>
      <c r="B913" s="65" t="s">
        <v>1754</v>
      </c>
      <c r="C913" s="278" t="s">
        <v>1755</v>
      </c>
      <c r="D913" s="192">
        <v>0</v>
      </c>
      <c r="E913" s="192">
        <v>0</v>
      </c>
      <c r="F913" s="71" t="str">
        <f t="shared" si="12"/>
        <v>-</v>
      </c>
    </row>
    <row r="914" spans="1:6" ht="24" x14ac:dyDescent="0.2">
      <c r="A914" s="70" t="s">
        <v>1756</v>
      </c>
      <c r="B914" s="65" t="s">
        <v>1757</v>
      </c>
      <c r="C914" s="278" t="s">
        <v>1756</v>
      </c>
      <c r="D914" s="192">
        <v>0</v>
      </c>
      <c r="E914" s="192">
        <v>0</v>
      </c>
      <c r="F914" s="71" t="str">
        <f t="shared" si="12"/>
        <v>-</v>
      </c>
    </row>
    <row r="915" spans="1:6" ht="24" x14ac:dyDescent="0.2">
      <c r="A915" s="70">
        <v>84442</v>
      </c>
      <c r="B915" s="65" t="s">
        <v>1758</v>
      </c>
      <c r="C915" s="278" t="s">
        <v>1759</v>
      </c>
      <c r="D915" s="192">
        <v>0</v>
      </c>
      <c r="E915" s="192">
        <v>0</v>
      </c>
      <c r="F915" s="71" t="str">
        <f t="shared" si="12"/>
        <v>-</v>
      </c>
    </row>
    <row r="916" spans="1:6" ht="24" x14ac:dyDescent="0.2">
      <c r="A916" s="70">
        <v>84452</v>
      </c>
      <c r="B916" s="182" t="s">
        <v>1760</v>
      </c>
      <c r="C916" s="278" t="s">
        <v>1761</v>
      </c>
      <c r="D916" s="192">
        <v>0</v>
      </c>
      <c r="E916" s="192">
        <v>0</v>
      </c>
      <c r="F916" s="71" t="str">
        <f t="shared" si="12"/>
        <v>-</v>
      </c>
    </row>
    <row r="917" spans="1:6" ht="24" x14ac:dyDescent="0.2">
      <c r="A917" s="70" t="s">
        <v>1762</v>
      </c>
      <c r="B917" s="182" t="s">
        <v>1763</v>
      </c>
      <c r="C917" s="278" t="s">
        <v>1762</v>
      </c>
      <c r="D917" s="192">
        <v>0</v>
      </c>
      <c r="E917" s="192">
        <v>0</v>
      </c>
      <c r="F917" s="71" t="str">
        <f t="shared" si="12"/>
        <v>-</v>
      </c>
    </row>
    <row r="918" spans="1:6" ht="12.75" customHeight="1" x14ac:dyDescent="0.2">
      <c r="A918" s="70">
        <v>84461</v>
      </c>
      <c r="B918" s="65" t="s">
        <v>1764</v>
      </c>
      <c r="C918" s="278" t="s">
        <v>1765</v>
      </c>
      <c r="D918" s="192">
        <v>0</v>
      </c>
      <c r="E918" s="192">
        <v>0</v>
      </c>
      <c r="F918" s="71" t="str">
        <f t="shared" si="12"/>
        <v>-</v>
      </c>
    </row>
    <row r="919" spans="1:6" ht="12.75" customHeight="1" x14ac:dyDescent="0.2">
      <c r="A919" s="70">
        <v>84462</v>
      </c>
      <c r="B919" s="65" t="s">
        <v>1766</v>
      </c>
      <c r="C919" s="278" t="s">
        <v>1767</v>
      </c>
      <c r="D919" s="192">
        <v>0</v>
      </c>
      <c r="E919" s="192">
        <v>0</v>
      </c>
      <c r="F919" s="71" t="str">
        <f t="shared" si="12"/>
        <v>-</v>
      </c>
    </row>
    <row r="920" spans="1:6" ht="12.75" customHeight="1" x14ac:dyDescent="0.2">
      <c r="A920" s="70" t="s">
        <v>1768</v>
      </c>
      <c r="B920" s="65" t="s">
        <v>1769</v>
      </c>
      <c r="C920" s="278" t="s">
        <v>1768</v>
      </c>
      <c r="D920" s="192">
        <v>0</v>
      </c>
      <c r="E920" s="192">
        <v>0</v>
      </c>
      <c r="F920" s="71" t="str">
        <f t="shared" si="12"/>
        <v>-</v>
      </c>
    </row>
    <row r="921" spans="1:6" ht="12.75" customHeight="1" x14ac:dyDescent="0.2">
      <c r="A921" s="70">
        <v>84472</v>
      </c>
      <c r="B921" s="65" t="s">
        <v>1770</v>
      </c>
      <c r="C921" s="278" t="s">
        <v>1771</v>
      </c>
      <c r="D921" s="192">
        <v>0</v>
      </c>
      <c r="E921" s="192">
        <v>0</v>
      </c>
      <c r="F921" s="71" t="str">
        <f t="shared" si="12"/>
        <v>-</v>
      </c>
    </row>
    <row r="922" spans="1:6" ht="12.75" customHeight="1" x14ac:dyDescent="0.2">
      <c r="A922" s="70">
        <v>84482</v>
      </c>
      <c r="B922" s="65" t="s">
        <v>1772</v>
      </c>
      <c r="C922" s="278" t="s">
        <v>1773</v>
      </c>
      <c r="D922" s="192">
        <v>0</v>
      </c>
      <c r="E922" s="192">
        <v>0</v>
      </c>
      <c r="F922" s="71" t="str">
        <f t="shared" si="12"/>
        <v>-</v>
      </c>
    </row>
    <row r="923" spans="1:6" ht="12.75" customHeight="1" x14ac:dyDescent="0.2">
      <c r="A923" s="70" t="s">
        <v>1774</v>
      </c>
      <c r="B923" s="65" t="s">
        <v>1775</v>
      </c>
      <c r="C923" s="278" t="s">
        <v>1774</v>
      </c>
      <c r="D923" s="192">
        <v>0</v>
      </c>
      <c r="E923" s="192">
        <v>0</v>
      </c>
      <c r="F923" s="71" t="str">
        <f t="shared" si="12"/>
        <v>-</v>
      </c>
    </row>
    <row r="924" spans="1:6" ht="24" x14ac:dyDescent="0.2">
      <c r="A924" s="70">
        <v>84532</v>
      </c>
      <c r="B924" s="65" t="s">
        <v>1776</v>
      </c>
      <c r="C924" s="278" t="s">
        <v>1777</v>
      </c>
      <c r="D924" s="192">
        <v>0</v>
      </c>
      <c r="E924" s="192">
        <v>0</v>
      </c>
      <c r="F924" s="71" t="str">
        <f t="shared" si="12"/>
        <v>-</v>
      </c>
    </row>
    <row r="925" spans="1:6" ht="12.75" customHeight="1" x14ac:dyDescent="0.2">
      <c r="A925" s="70">
        <v>84542</v>
      </c>
      <c r="B925" s="65" t="s">
        <v>1778</v>
      </c>
      <c r="C925" s="278" t="s">
        <v>1779</v>
      </c>
      <c r="D925" s="192">
        <v>0</v>
      </c>
      <c r="E925" s="192">
        <v>0</v>
      </c>
      <c r="F925" s="71" t="str">
        <f t="shared" si="12"/>
        <v>-</v>
      </c>
    </row>
    <row r="926" spans="1:6" ht="12.75" customHeight="1" x14ac:dyDescent="0.2">
      <c r="A926" s="70">
        <v>84552</v>
      </c>
      <c r="B926" s="65" t="s">
        <v>1780</v>
      </c>
      <c r="C926" s="278" t="s">
        <v>1781</v>
      </c>
      <c r="D926" s="192">
        <v>0</v>
      </c>
      <c r="E926" s="192">
        <v>0</v>
      </c>
      <c r="F926" s="71" t="str">
        <f t="shared" si="12"/>
        <v>-</v>
      </c>
    </row>
    <row r="927" spans="1:6" ht="12.75" customHeight="1" x14ac:dyDescent="0.2">
      <c r="A927" s="70">
        <v>84711</v>
      </c>
      <c r="B927" s="65" t="s">
        <v>1782</v>
      </c>
      <c r="C927" s="278" t="s">
        <v>1783</v>
      </c>
      <c r="D927" s="192">
        <v>0</v>
      </c>
      <c r="E927" s="192">
        <v>0</v>
      </c>
      <c r="F927" s="71" t="str">
        <f t="shared" si="12"/>
        <v>-</v>
      </c>
    </row>
    <row r="928" spans="1:6" ht="12.75" customHeight="1" x14ac:dyDescent="0.2">
      <c r="A928" s="70">
        <v>84712</v>
      </c>
      <c r="B928" s="65" t="s">
        <v>1784</v>
      </c>
      <c r="C928" s="278" t="s">
        <v>1785</v>
      </c>
      <c r="D928" s="192">
        <v>0</v>
      </c>
      <c r="E928" s="192">
        <v>0</v>
      </c>
      <c r="F928" s="71" t="str">
        <f t="shared" si="12"/>
        <v>-</v>
      </c>
    </row>
    <row r="929" spans="1:6" ht="12.75" customHeight="1" x14ac:dyDescent="0.2">
      <c r="A929" s="63">
        <v>84721</v>
      </c>
      <c r="B929" s="64" t="s">
        <v>1786</v>
      </c>
      <c r="C929" s="247" t="s">
        <v>1787</v>
      </c>
      <c r="D929" s="194">
        <v>0</v>
      </c>
      <c r="E929" s="194">
        <v>0</v>
      </c>
      <c r="F929" s="45" t="str">
        <f t="shared" si="12"/>
        <v>-</v>
      </c>
    </row>
    <row r="930" spans="1:6" ht="12.75" customHeight="1" x14ac:dyDescent="0.2">
      <c r="A930" s="63">
        <v>84722</v>
      </c>
      <c r="B930" s="64" t="s">
        <v>1788</v>
      </c>
      <c r="C930" s="247" t="s">
        <v>1789</v>
      </c>
      <c r="D930" s="194">
        <v>0</v>
      </c>
      <c r="E930" s="194">
        <v>0</v>
      </c>
      <c r="F930" s="45" t="str">
        <f t="shared" si="12"/>
        <v>-</v>
      </c>
    </row>
    <row r="931" spans="1:6" ht="12.75" customHeight="1" x14ac:dyDescent="0.2">
      <c r="A931" s="63">
        <v>84731</v>
      </c>
      <c r="B931" s="64" t="s">
        <v>1790</v>
      </c>
      <c r="C931" s="247" t="s">
        <v>1791</v>
      </c>
      <c r="D931" s="194">
        <v>0</v>
      </c>
      <c r="E931" s="194">
        <v>0</v>
      </c>
      <c r="F931" s="45" t="str">
        <f t="shared" si="12"/>
        <v>-</v>
      </c>
    </row>
    <row r="932" spans="1:6" ht="12.75" customHeight="1" x14ac:dyDescent="0.2">
      <c r="A932" s="63">
        <v>84732</v>
      </c>
      <c r="B932" s="64" t="s">
        <v>1792</v>
      </c>
      <c r="C932" s="247" t="s">
        <v>1793</v>
      </c>
      <c r="D932" s="194">
        <v>0</v>
      </c>
      <c r="E932" s="194">
        <v>0</v>
      </c>
      <c r="F932" s="45" t="str">
        <f t="shared" si="12"/>
        <v>-</v>
      </c>
    </row>
    <row r="933" spans="1:6" ht="12.75" customHeight="1" x14ac:dyDescent="0.2">
      <c r="A933" s="63">
        <v>84741</v>
      </c>
      <c r="B933" s="64" t="s">
        <v>1794</v>
      </c>
      <c r="C933" s="247" t="s">
        <v>1795</v>
      </c>
      <c r="D933" s="194">
        <v>0</v>
      </c>
      <c r="E933" s="194">
        <v>0</v>
      </c>
      <c r="F933" s="45" t="str">
        <f t="shared" si="12"/>
        <v>-</v>
      </c>
    </row>
    <row r="934" spans="1:6" ht="12.75" customHeight="1" x14ac:dyDescent="0.2">
      <c r="A934" s="63">
        <v>84742</v>
      </c>
      <c r="B934" s="64" t="s">
        <v>1796</v>
      </c>
      <c r="C934" s="247" t="s">
        <v>1797</v>
      </c>
      <c r="D934" s="194">
        <v>0</v>
      </c>
      <c r="E934" s="194">
        <v>0</v>
      </c>
      <c r="F934" s="45" t="str">
        <f t="shared" si="12"/>
        <v>-</v>
      </c>
    </row>
    <row r="935" spans="1:6" ht="12.75" customHeight="1" x14ac:dyDescent="0.2">
      <c r="A935" s="63">
        <v>84751</v>
      </c>
      <c r="B935" s="64" t="s">
        <v>1798</v>
      </c>
      <c r="C935" s="247" t="s">
        <v>1799</v>
      </c>
      <c r="D935" s="194">
        <v>0</v>
      </c>
      <c r="E935" s="194">
        <v>0</v>
      </c>
      <c r="F935" s="45" t="str">
        <f t="shared" si="12"/>
        <v>-</v>
      </c>
    </row>
    <row r="936" spans="1:6" ht="12.75" customHeight="1" x14ac:dyDescent="0.2">
      <c r="A936" s="63">
        <v>84752</v>
      </c>
      <c r="B936" s="64" t="s">
        <v>1800</v>
      </c>
      <c r="C936" s="247" t="s">
        <v>1801</v>
      </c>
      <c r="D936" s="194">
        <v>0</v>
      </c>
      <c r="E936" s="194">
        <v>0</v>
      </c>
      <c r="F936" s="45" t="str">
        <f t="shared" si="12"/>
        <v>-</v>
      </c>
    </row>
    <row r="937" spans="1:6" ht="24" x14ac:dyDescent="0.2">
      <c r="A937" s="70">
        <v>84761</v>
      </c>
      <c r="B937" s="182" t="s">
        <v>1802</v>
      </c>
      <c r="C937" s="278" t="s">
        <v>1803</v>
      </c>
      <c r="D937" s="192">
        <v>0</v>
      </c>
      <c r="E937" s="192">
        <v>0</v>
      </c>
      <c r="F937" s="71" t="str">
        <f t="shared" si="12"/>
        <v>-</v>
      </c>
    </row>
    <row r="938" spans="1:6" ht="24" x14ac:dyDescent="0.2">
      <c r="A938" s="70">
        <v>84762</v>
      </c>
      <c r="B938" s="182" t="s">
        <v>1804</v>
      </c>
      <c r="C938" s="278" t="s">
        <v>1805</v>
      </c>
      <c r="D938" s="192">
        <v>0</v>
      </c>
      <c r="E938" s="192">
        <v>0</v>
      </c>
      <c r="F938" s="71" t="str">
        <f t="shared" si="12"/>
        <v>-</v>
      </c>
    </row>
    <row r="939" spans="1:6" ht="12" x14ac:dyDescent="0.2">
      <c r="A939" s="70" t="s">
        <v>1806</v>
      </c>
      <c r="B939" s="65" t="s">
        <v>1807</v>
      </c>
      <c r="C939" s="278" t="s">
        <v>1806</v>
      </c>
      <c r="D939" s="192">
        <v>0</v>
      </c>
      <c r="E939" s="192">
        <v>0</v>
      </c>
      <c r="F939" s="71" t="str">
        <f t="shared" si="12"/>
        <v>-</v>
      </c>
    </row>
    <row r="940" spans="1:6" ht="12" x14ac:dyDescent="0.2">
      <c r="A940" s="70" t="s">
        <v>1808</v>
      </c>
      <c r="B940" s="65" t="s">
        <v>1809</v>
      </c>
      <c r="C940" s="278" t="s">
        <v>1808</v>
      </c>
      <c r="D940" s="192">
        <v>0</v>
      </c>
      <c r="E940" s="192">
        <v>0</v>
      </c>
      <c r="F940" s="71" t="str">
        <f t="shared" si="12"/>
        <v>-</v>
      </c>
    </row>
    <row r="941" spans="1:6" ht="12.75" customHeight="1" x14ac:dyDescent="0.2">
      <c r="A941" s="70">
        <v>85412</v>
      </c>
      <c r="B941" s="65" t="s">
        <v>1810</v>
      </c>
      <c r="C941" s="278" t="s">
        <v>1811</v>
      </c>
      <c r="D941" s="192">
        <v>0</v>
      </c>
      <c r="E941" s="192">
        <v>0</v>
      </c>
      <c r="F941" s="71" t="str">
        <f t="shared" si="12"/>
        <v>-</v>
      </c>
    </row>
    <row r="942" spans="1:6" ht="24" x14ac:dyDescent="0.2">
      <c r="A942" s="70">
        <v>51212</v>
      </c>
      <c r="B942" s="182" t="s">
        <v>1812</v>
      </c>
      <c r="C942" s="278" t="s">
        <v>1813</v>
      </c>
      <c r="D942" s="192">
        <v>0</v>
      </c>
      <c r="E942" s="192">
        <v>0</v>
      </c>
      <c r="F942" s="71" t="str">
        <f t="shared" si="12"/>
        <v>-</v>
      </c>
    </row>
    <row r="943" spans="1:6" ht="12.75" customHeight="1" x14ac:dyDescent="0.2">
      <c r="A943" s="63">
        <v>51322</v>
      </c>
      <c r="B943" s="65" t="s">
        <v>1814</v>
      </c>
      <c r="C943" s="247" t="s">
        <v>1815</v>
      </c>
      <c r="D943" s="194">
        <v>0</v>
      </c>
      <c r="E943" s="194">
        <v>0</v>
      </c>
      <c r="F943" s="45" t="str">
        <f t="shared" si="12"/>
        <v>-</v>
      </c>
    </row>
    <row r="944" spans="1:6" ht="12.75" customHeight="1" x14ac:dyDescent="0.2">
      <c r="A944" s="63">
        <v>51332</v>
      </c>
      <c r="B944" s="64" t="s">
        <v>1816</v>
      </c>
      <c r="C944" s="247" t="s">
        <v>1817</v>
      </c>
      <c r="D944" s="194">
        <v>0</v>
      </c>
      <c r="E944" s="194">
        <v>0</v>
      </c>
      <c r="F944" s="45" t="str">
        <f t="shared" si="12"/>
        <v>-</v>
      </c>
    </row>
    <row r="945" spans="1:6" ht="24" x14ac:dyDescent="0.2">
      <c r="A945" s="63">
        <v>51342</v>
      </c>
      <c r="B945" s="64" t="s">
        <v>1818</v>
      </c>
      <c r="C945" s="247" t="s">
        <v>1819</v>
      </c>
      <c r="D945" s="194">
        <v>0</v>
      </c>
      <c r="E945" s="194">
        <v>0</v>
      </c>
      <c r="F945" s="45" t="str">
        <f t="shared" si="12"/>
        <v>-</v>
      </c>
    </row>
    <row r="946" spans="1:6" ht="12.75" customHeight="1" x14ac:dyDescent="0.2">
      <c r="A946" s="63">
        <v>51411</v>
      </c>
      <c r="B946" s="64" t="s">
        <v>1820</v>
      </c>
      <c r="C946" s="247" t="s">
        <v>1821</v>
      </c>
      <c r="D946" s="194">
        <v>0</v>
      </c>
      <c r="E946" s="194">
        <v>0</v>
      </c>
      <c r="F946" s="45" t="str">
        <f t="shared" si="12"/>
        <v>-</v>
      </c>
    </row>
    <row r="947" spans="1:6" ht="12.75" customHeight="1" x14ac:dyDescent="0.2">
      <c r="A947" s="63">
        <v>51412</v>
      </c>
      <c r="B947" s="64" t="s">
        <v>1822</v>
      </c>
      <c r="C947" s="247" t="s">
        <v>1823</v>
      </c>
      <c r="D947" s="194">
        <v>0</v>
      </c>
      <c r="E947" s="194">
        <v>0</v>
      </c>
      <c r="F947" s="45" t="str">
        <f t="shared" si="12"/>
        <v>-</v>
      </c>
    </row>
    <row r="948" spans="1:6" ht="24" x14ac:dyDescent="0.2">
      <c r="A948" s="63">
        <v>51532</v>
      </c>
      <c r="B948" s="64" t="s">
        <v>1824</v>
      </c>
      <c r="C948" s="247" t="s">
        <v>1825</v>
      </c>
      <c r="D948" s="194">
        <v>0</v>
      </c>
      <c r="E948" s="194">
        <v>0</v>
      </c>
      <c r="F948" s="45" t="str">
        <f t="shared" si="12"/>
        <v>-</v>
      </c>
    </row>
    <row r="949" spans="1:6" ht="24" x14ac:dyDescent="0.2">
      <c r="A949" s="63">
        <v>51542</v>
      </c>
      <c r="B949" s="64" t="s">
        <v>1826</v>
      </c>
      <c r="C949" s="247" t="s">
        <v>1827</v>
      </c>
      <c r="D949" s="194">
        <v>0</v>
      </c>
      <c r="E949" s="194">
        <v>0</v>
      </c>
      <c r="F949" s="45" t="str">
        <f t="shared" si="12"/>
        <v>-</v>
      </c>
    </row>
    <row r="950" spans="1:6" ht="24" x14ac:dyDescent="0.2">
      <c r="A950" s="63">
        <v>51552</v>
      </c>
      <c r="B950" s="183" t="s">
        <v>1828</v>
      </c>
      <c r="C950" s="247" t="s">
        <v>1829</v>
      </c>
      <c r="D950" s="194">
        <v>0</v>
      </c>
      <c r="E950" s="194">
        <v>0</v>
      </c>
      <c r="F950" s="45" t="str">
        <f t="shared" si="12"/>
        <v>-</v>
      </c>
    </row>
    <row r="951" spans="1:6" ht="24" x14ac:dyDescent="0.2">
      <c r="A951" s="63">
        <v>51631</v>
      </c>
      <c r="B951" s="64" t="s">
        <v>1830</v>
      </c>
      <c r="C951" s="247" t="s">
        <v>1831</v>
      </c>
      <c r="D951" s="194">
        <v>0</v>
      </c>
      <c r="E951" s="194">
        <v>0</v>
      </c>
      <c r="F951" s="45" t="str">
        <f t="shared" si="12"/>
        <v>-</v>
      </c>
    </row>
    <row r="952" spans="1:6" ht="24" x14ac:dyDescent="0.2">
      <c r="A952" s="63">
        <v>51632</v>
      </c>
      <c r="B952" s="64" t="s">
        <v>1832</v>
      </c>
      <c r="C952" s="247" t="s">
        <v>1833</v>
      </c>
      <c r="D952" s="194">
        <v>0</v>
      </c>
      <c r="E952" s="194">
        <v>0</v>
      </c>
      <c r="F952" s="45" t="str">
        <f t="shared" si="12"/>
        <v>-</v>
      </c>
    </row>
    <row r="953" spans="1:6" ht="12.75" customHeight="1" x14ac:dyDescent="0.2">
      <c r="A953" s="63">
        <v>51641</v>
      </c>
      <c r="B953" s="64" t="s">
        <v>1834</v>
      </c>
      <c r="C953" s="247" t="s">
        <v>1835</v>
      </c>
      <c r="D953" s="194">
        <v>0</v>
      </c>
      <c r="E953" s="194">
        <v>0</v>
      </c>
      <c r="F953" s="45" t="str">
        <f t="shared" si="12"/>
        <v>-</v>
      </c>
    </row>
    <row r="954" spans="1:6" ht="12.75" customHeight="1" x14ac:dyDescent="0.2">
      <c r="A954" s="63">
        <v>51642</v>
      </c>
      <c r="B954" s="64" t="s">
        <v>1836</v>
      </c>
      <c r="C954" s="247" t="s">
        <v>1837</v>
      </c>
      <c r="D954" s="194">
        <v>0</v>
      </c>
      <c r="E954" s="194">
        <v>0</v>
      </c>
      <c r="F954" s="45" t="str">
        <f t="shared" si="12"/>
        <v>-</v>
      </c>
    </row>
    <row r="955" spans="1:6" ht="12.75" customHeight="1" x14ac:dyDescent="0.2">
      <c r="A955" s="63">
        <v>51711</v>
      </c>
      <c r="B955" s="64" t="s">
        <v>1838</v>
      </c>
      <c r="C955" s="247" t="s">
        <v>1839</v>
      </c>
      <c r="D955" s="194">
        <v>0</v>
      </c>
      <c r="E955" s="194">
        <v>0</v>
      </c>
      <c r="F955" s="45" t="str">
        <f t="shared" si="12"/>
        <v>-</v>
      </c>
    </row>
    <row r="956" spans="1:6" ht="12.75" customHeight="1" x14ac:dyDescent="0.2">
      <c r="A956" s="63">
        <v>51712</v>
      </c>
      <c r="B956" s="64" t="s">
        <v>1840</v>
      </c>
      <c r="C956" s="247" t="s">
        <v>1841</v>
      </c>
      <c r="D956" s="194">
        <v>0</v>
      </c>
      <c r="E956" s="194">
        <v>0</v>
      </c>
      <c r="F956" s="45" t="str">
        <f t="shared" si="12"/>
        <v>-</v>
      </c>
    </row>
    <row r="957" spans="1:6" ht="12.75" customHeight="1" x14ac:dyDescent="0.2">
      <c r="A957" s="63">
        <v>51721</v>
      </c>
      <c r="B957" s="64" t="s">
        <v>1842</v>
      </c>
      <c r="C957" s="247" t="s">
        <v>1843</v>
      </c>
      <c r="D957" s="194">
        <v>0</v>
      </c>
      <c r="E957" s="194">
        <v>0</v>
      </c>
      <c r="F957" s="45" t="str">
        <f t="shared" si="12"/>
        <v>-</v>
      </c>
    </row>
    <row r="958" spans="1:6" ht="12.75" customHeight="1" x14ac:dyDescent="0.2">
      <c r="A958" s="63">
        <v>51722</v>
      </c>
      <c r="B958" s="64" t="s">
        <v>1844</v>
      </c>
      <c r="C958" s="247" t="s">
        <v>1845</v>
      </c>
      <c r="D958" s="194">
        <v>0</v>
      </c>
      <c r="E958" s="194">
        <v>0</v>
      </c>
      <c r="F958" s="45" t="str">
        <f t="shared" si="12"/>
        <v>-</v>
      </c>
    </row>
    <row r="959" spans="1:6" ht="12.75" customHeight="1" x14ac:dyDescent="0.2">
      <c r="A959" s="63">
        <v>51731</v>
      </c>
      <c r="B959" s="64" t="s">
        <v>1846</v>
      </c>
      <c r="C959" s="247" t="s">
        <v>1847</v>
      </c>
      <c r="D959" s="194">
        <v>0</v>
      </c>
      <c r="E959" s="194">
        <v>0</v>
      </c>
      <c r="F959" s="45" t="str">
        <f t="shared" si="12"/>
        <v>-</v>
      </c>
    </row>
    <row r="960" spans="1:6" ht="12.75" customHeight="1" x14ac:dyDescent="0.2">
      <c r="A960" s="63">
        <v>51732</v>
      </c>
      <c r="B960" s="64" t="s">
        <v>1848</v>
      </c>
      <c r="C960" s="247" t="s">
        <v>1849</v>
      </c>
      <c r="D960" s="194">
        <v>0</v>
      </c>
      <c r="E960" s="194">
        <v>0</v>
      </c>
      <c r="F960" s="45" t="str">
        <f t="shared" si="12"/>
        <v>-</v>
      </c>
    </row>
    <row r="961" spans="1:6" ht="12.75" customHeight="1" x14ac:dyDescent="0.2">
      <c r="A961" s="63">
        <v>51741</v>
      </c>
      <c r="B961" s="64" t="s">
        <v>1850</v>
      </c>
      <c r="C961" s="247" t="s">
        <v>1851</v>
      </c>
      <c r="D961" s="194">
        <v>0</v>
      </c>
      <c r="E961" s="194">
        <v>0</v>
      </c>
      <c r="F961" s="45" t="str">
        <f t="shared" si="12"/>
        <v>-</v>
      </c>
    </row>
    <row r="962" spans="1:6" ht="12.75" customHeight="1" x14ac:dyDescent="0.2">
      <c r="A962" s="63">
        <v>51742</v>
      </c>
      <c r="B962" s="64" t="s">
        <v>1852</v>
      </c>
      <c r="C962" s="247" t="s">
        <v>1853</v>
      </c>
      <c r="D962" s="194">
        <v>0</v>
      </c>
      <c r="E962" s="194">
        <v>0</v>
      </c>
      <c r="F962" s="45" t="str">
        <f t="shared" si="12"/>
        <v>-</v>
      </c>
    </row>
    <row r="963" spans="1:6" ht="12.75" customHeight="1" x14ac:dyDescent="0.2">
      <c r="A963" s="63">
        <v>51751</v>
      </c>
      <c r="B963" s="64" t="s">
        <v>1854</v>
      </c>
      <c r="C963" s="247" t="s">
        <v>1855</v>
      </c>
      <c r="D963" s="194">
        <v>0</v>
      </c>
      <c r="E963" s="194">
        <v>0</v>
      </c>
      <c r="F963" s="45" t="str">
        <f t="shared" si="12"/>
        <v>-</v>
      </c>
    </row>
    <row r="964" spans="1:6" ht="12.75" customHeight="1" x14ac:dyDescent="0.2">
      <c r="A964" s="63">
        <v>51752</v>
      </c>
      <c r="B964" s="64" t="s">
        <v>1856</v>
      </c>
      <c r="C964" s="247" t="s">
        <v>1857</v>
      </c>
      <c r="D964" s="194">
        <v>0</v>
      </c>
      <c r="E964" s="194">
        <v>0</v>
      </c>
      <c r="F964" s="45" t="str">
        <f t="shared" si="12"/>
        <v>-</v>
      </c>
    </row>
    <row r="965" spans="1:6" ht="24" x14ac:dyDescent="0.2">
      <c r="A965" s="63">
        <v>51761</v>
      </c>
      <c r="B965" s="65" t="s">
        <v>1858</v>
      </c>
      <c r="C965" s="247" t="s">
        <v>1859</v>
      </c>
      <c r="D965" s="194">
        <v>0</v>
      </c>
      <c r="E965" s="194">
        <v>0</v>
      </c>
      <c r="F965" s="45" t="str">
        <f t="shared" si="12"/>
        <v>-</v>
      </c>
    </row>
    <row r="966" spans="1:6" ht="24" x14ac:dyDescent="0.2">
      <c r="A966" s="70">
        <v>51762</v>
      </c>
      <c r="B966" s="65" t="s">
        <v>1860</v>
      </c>
      <c r="C966" s="278" t="s">
        <v>1861</v>
      </c>
      <c r="D966" s="192">
        <v>0</v>
      </c>
      <c r="E966" s="192">
        <v>0</v>
      </c>
      <c r="F966" s="71" t="str">
        <f t="shared" si="12"/>
        <v>-</v>
      </c>
    </row>
    <row r="967" spans="1:6" ht="12" x14ac:dyDescent="0.2">
      <c r="A967" s="70">
        <v>51771</v>
      </c>
      <c r="B967" s="65" t="s">
        <v>1862</v>
      </c>
      <c r="C967" s="278" t="s">
        <v>1863</v>
      </c>
      <c r="D967" s="192">
        <v>0</v>
      </c>
      <c r="E967" s="192">
        <v>0</v>
      </c>
      <c r="F967" s="71" t="str">
        <f t="shared" si="12"/>
        <v>-</v>
      </c>
    </row>
    <row r="968" spans="1:6" ht="12" x14ac:dyDescent="0.2">
      <c r="A968" s="70">
        <v>51772</v>
      </c>
      <c r="B968" s="65" t="s">
        <v>1864</v>
      </c>
      <c r="C968" s="278" t="s">
        <v>1865</v>
      </c>
      <c r="D968" s="192">
        <v>0</v>
      </c>
      <c r="E968" s="192">
        <v>0</v>
      </c>
      <c r="F968" s="71" t="str">
        <f t="shared" si="12"/>
        <v>-</v>
      </c>
    </row>
    <row r="969" spans="1:6" ht="24" x14ac:dyDescent="0.2">
      <c r="A969" s="70">
        <v>54132</v>
      </c>
      <c r="B969" s="65" t="s">
        <v>1866</v>
      </c>
      <c r="C969" s="278" t="s">
        <v>1867</v>
      </c>
      <c r="D969" s="192">
        <v>0</v>
      </c>
      <c r="E969" s="192">
        <v>0</v>
      </c>
      <c r="F969" s="71" t="str">
        <f t="shared" si="12"/>
        <v>-</v>
      </c>
    </row>
    <row r="970" spans="1:6" ht="24" x14ac:dyDescent="0.2">
      <c r="A970" s="63">
        <v>54142</v>
      </c>
      <c r="B970" s="65" t="s">
        <v>1868</v>
      </c>
      <c r="C970" s="247" t="s">
        <v>1869</v>
      </c>
      <c r="D970" s="194">
        <v>0</v>
      </c>
      <c r="E970" s="194">
        <v>0</v>
      </c>
      <c r="F970" s="45" t="str">
        <f t="shared" si="12"/>
        <v>-</v>
      </c>
    </row>
    <row r="971" spans="1:6" ht="12.75" customHeight="1" x14ac:dyDescent="0.2">
      <c r="A971" s="63">
        <v>54152</v>
      </c>
      <c r="B971" s="65" t="s">
        <v>1870</v>
      </c>
      <c r="C971" s="247" t="s">
        <v>1871</v>
      </c>
      <c r="D971" s="194">
        <v>0</v>
      </c>
      <c r="E971" s="194">
        <v>0</v>
      </c>
      <c r="F971" s="45" t="str">
        <f t="shared" si="12"/>
        <v>-</v>
      </c>
    </row>
    <row r="972" spans="1:6" ht="24" x14ac:dyDescent="0.2">
      <c r="A972" s="63">
        <v>54162</v>
      </c>
      <c r="B972" s="65" t="s">
        <v>1872</v>
      </c>
      <c r="C972" s="247" t="s">
        <v>1873</v>
      </c>
      <c r="D972" s="194">
        <v>0</v>
      </c>
      <c r="E972" s="194">
        <v>0</v>
      </c>
      <c r="F972" s="45" t="str">
        <f t="shared" si="12"/>
        <v>-</v>
      </c>
    </row>
    <row r="973" spans="1:6" ht="24" x14ac:dyDescent="0.2">
      <c r="A973" s="63">
        <v>54221</v>
      </c>
      <c r="B973" s="182" t="s">
        <v>1874</v>
      </c>
      <c r="C973" s="247" t="s">
        <v>1875</v>
      </c>
      <c r="D973" s="194">
        <v>0</v>
      </c>
      <c r="E973" s="194">
        <v>0</v>
      </c>
      <c r="F973" s="45" t="str">
        <f t="shared" si="12"/>
        <v>-</v>
      </c>
    </row>
    <row r="974" spans="1:6" ht="24" x14ac:dyDescent="0.2">
      <c r="A974" s="70">
        <v>54222</v>
      </c>
      <c r="B974" s="182" t="s">
        <v>1876</v>
      </c>
      <c r="C974" s="278" t="s">
        <v>1877</v>
      </c>
      <c r="D974" s="192">
        <v>0</v>
      </c>
      <c r="E974" s="192">
        <v>0</v>
      </c>
      <c r="F974" s="71" t="str">
        <f t="shared" si="12"/>
        <v>-</v>
      </c>
    </row>
    <row r="975" spans="1:6" ht="24" x14ac:dyDescent="0.2">
      <c r="A975" s="70" t="s">
        <v>1878</v>
      </c>
      <c r="B975" s="65" t="s">
        <v>1879</v>
      </c>
      <c r="C975" s="278" t="s">
        <v>1878</v>
      </c>
      <c r="D975" s="192">
        <v>0</v>
      </c>
      <c r="E975" s="192">
        <v>0</v>
      </c>
      <c r="F975" s="71" t="str">
        <f t="shared" si="12"/>
        <v>-</v>
      </c>
    </row>
    <row r="976" spans="1:6" ht="24" x14ac:dyDescent="0.2">
      <c r="A976" s="70">
        <v>54232</v>
      </c>
      <c r="B976" s="182" t="s">
        <v>1880</v>
      </c>
      <c r="C976" s="278" t="s">
        <v>1881</v>
      </c>
      <c r="D976" s="192">
        <v>0</v>
      </c>
      <c r="E976" s="192">
        <v>0</v>
      </c>
      <c r="F976" s="71" t="str">
        <f t="shared" si="12"/>
        <v>-</v>
      </c>
    </row>
    <row r="977" spans="1:6" ht="24" x14ac:dyDescent="0.2">
      <c r="A977" s="70">
        <v>54242</v>
      </c>
      <c r="B977" s="65" t="s">
        <v>1882</v>
      </c>
      <c r="C977" s="278" t="s">
        <v>1883</v>
      </c>
      <c r="D977" s="192">
        <v>0</v>
      </c>
      <c r="E977" s="192">
        <v>0</v>
      </c>
      <c r="F977" s="71" t="str">
        <f t="shared" si="12"/>
        <v>-</v>
      </c>
    </row>
    <row r="978" spans="1:6" ht="24" x14ac:dyDescent="0.2">
      <c r="A978" s="70" t="s">
        <v>1884</v>
      </c>
      <c r="B978" s="65" t="s">
        <v>1885</v>
      </c>
      <c r="C978" s="278" t="s">
        <v>1884</v>
      </c>
      <c r="D978" s="192">
        <v>0</v>
      </c>
      <c r="E978" s="192">
        <v>0</v>
      </c>
      <c r="F978" s="71" t="str">
        <f t="shared" si="12"/>
        <v>-</v>
      </c>
    </row>
    <row r="979" spans="1:6" ht="24" x14ac:dyDescent="0.2">
      <c r="A979" s="70">
        <v>54312</v>
      </c>
      <c r="B979" s="182" t="s">
        <v>1886</v>
      </c>
      <c r="C979" s="278" t="s">
        <v>1887</v>
      </c>
      <c r="D979" s="192">
        <v>0</v>
      </c>
      <c r="E979" s="192">
        <v>0</v>
      </c>
      <c r="F979" s="71" t="str">
        <f t="shared" si="12"/>
        <v>-</v>
      </c>
    </row>
    <row r="980" spans="1:6" ht="24" x14ac:dyDescent="0.2">
      <c r="A980" s="70">
        <v>54431</v>
      </c>
      <c r="B980" s="65" t="s">
        <v>1888</v>
      </c>
      <c r="C980" s="278" t="s">
        <v>1889</v>
      </c>
      <c r="D980" s="192">
        <v>0</v>
      </c>
      <c r="E980" s="192">
        <v>0</v>
      </c>
      <c r="F980" s="71" t="str">
        <f t="shared" si="12"/>
        <v>-</v>
      </c>
    </row>
    <row r="981" spans="1:6" ht="24" x14ac:dyDescent="0.2">
      <c r="A981" s="70">
        <v>54432</v>
      </c>
      <c r="B981" s="65" t="s">
        <v>1890</v>
      </c>
      <c r="C981" s="278" t="s">
        <v>1891</v>
      </c>
      <c r="D981" s="192">
        <v>0</v>
      </c>
      <c r="E981" s="192">
        <v>0</v>
      </c>
      <c r="F981" s="71" t="str">
        <f t="shared" si="12"/>
        <v>-</v>
      </c>
    </row>
    <row r="982" spans="1:6" ht="24" x14ac:dyDescent="0.2">
      <c r="A982" s="70" t="s">
        <v>1892</v>
      </c>
      <c r="B982" s="65" t="s">
        <v>1893</v>
      </c>
      <c r="C982" s="278" t="s">
        <v>1892</v>
      </c>
      <c r="D982" s="192">
        <v>0</v>
      </c>
      <c r="E982" s="192">
        <v>0</v>
      </c>
      <c r="F982" s="71" t="str">
        <f t="shared" si="12"/>
        <v>-</v>
      </c>
    </row>
    <row r="983" spans="1:6" ht="24" x14ac:dyDescent="0.2">
      <c r="A983" s="70">
        <v>54442</v>
      </c>
      <c r="B983" s="65" t="s">
        <v>1894</v>
      </c>
      <c r="C983" s="278" t="s">
        <v>1895</v>
      </c>
      <c r="D983" s="192">
        <v>0</v>
      </c>
      <c r="E983" s="192">
        <v>0</v>
      </c>
      <c r="F983" s="71" t="str">
        <f t="shared" si="12"/>
        <v>-</v>
      </c>
    </row>
    <row r="984" spans="1:6" ht="24" x14ac:dyDescent="0.2">
      <c r="A984" s="70">
        <v>54452</v>
      </c>
      <c r="B984" s="65" t="s">
        <v>1896</v>
      </c>
      <c r="C984" s="278" t="s">
        <v>1897</v>
      </c>
      <c r="D984" s="192">
        <v>0</v>
      </c>
      <c r="E984" s="192">
        <v>0</v>
      </c>
      <c r="F984" s="71" t="str">
        <f t="shared" si="12"/>
        <v>-</v>
      </c>
    </row>
    <row r="985" spans="1:6" ht="24" x14ac:dyDescent="0.2">
      <c r="A985" s="70" t="s">
        <v>1898</v>
      </c>
      <c r="B985" s="65" t="s">
        <v>1899</v>
      </c>
      <c r="C985" s="278" t="s">
        <v>1898</v>
      </c>
      <c r="D985" s="192">
        <v>0</v>
      </c>
      <c r="E985" s="192">
        <v>0</v>
      </c>
      <c r="F985" s="71" t="str">
        <f t="shared" si="12"/>
        <v>-</v>
      </c>
    </row>
    <row r="986" spans="1:6" ht="24" x14ac:dyDescent="0.2">
      <c r="A986" s="70">
        <v>54461</v>
      </c>
      <c r="B986" s="65" t="s">
        <v>1900</v>
      </c>
      <c r="C986" s="278" t="s">
        <v>1901</v>
      </c>
      <c r="D986" s="192">
        <v>0</v>
      </c>
      <c r="E986" s="192">
        <v>0</v>
      </c>
      <c r="F986" s="71" t="str">
        <f t="shared" si="12"/>
        <v>-</v>
      </c>
    </row>
    <row r="987" spans="1:6" ht="24" x14ac:dyDescent="0.2">
      <c r="A987" s="70">
        <v>54462</v>
      </c>
      <c r="B987" s="65" t="s">
        <v>1902</v>
      </c>
      <c r="C987" s="278" t="s">
        <v>1903</v>
      </c>
      <c r="D987" s="192">
        <v>0</v>
      </c>
      <c r="E987" s="192">
        <v>0</v>
      </c>
      <c r="F987" s="71" t="str">
        <f t="shared" si="12"/>
        <v>-</v>
      </c>
    </row>
    <row r="988" spans="1:6" ht="12" x14ac:dyDescent="0.2">
      <c r="A988" s="70" t="s">
        <v>1904</v>
      </c>
      <c r="B988" s="65" t="s">
        <v>1905</v>
      </c>
      <c r="C988" s="278" t="s">
        <v>1904</v>
      </c>
      <c r="D988" s="192">
        <v>0</v>
      </c>
      <c r="E988" s="192">
        <v>0</v>
      </c>
      <c r="F988" s="71" t="str">
        <f t="shared" si="12"/>
        <v>-</v>
      </c>
    </row>
    <row r="989" spans="1:6" ht="24" x14ac:dyDescent="0.2">
      <c r="A989" s="70">
        <v>54472</v>
      </c>
      <c r="B989" s="182" t="s">
        <v>1906</v>
      </c>
      <c r="C989" s="278" t="s">
        <v>1907</v>
      </c>
      <c r="D989" s="192">
        <v>0</v>
      </c>
      <c r="E989" s="192">
        <v>0</v>
      </c>
      <c r="F989" s="71" t="str">
        <f t="shared" si="12"/>
        <v>-</v>
      </c>
    </row>
    <row r="990" spans="1:6" ht="24" x14ac:dyDescent="0.2">
      <c r="A990" s="70">
        <v>54482</v>
      </c>
      <c r="B990" s="182" t="s">
        <v>1908</v>
      </c>
      <c r="C990" s="278" t="s">
        <v>1909</v>
      </c>
      <c r="D990" s="192">
        <v>0</v>
      </c>
      <c r="E990" s="192">
        <v>0</v>
      </c>
      <c r="F990" s="71" t="str">
        <f t="shared" si="12"/>
        <v>-</v>
      </c>
    </row>
    <row r="991" spans="1:6" ht="24" x14ac:dyDescent="0.2">
      <c r="A991" s="70" t="s">
        <v>1910</v>
      </c>
      <c r="B991" s="182" t="s">
        <v>1911</v>
      </c>
      <c r="C991" s="278" t="s">
        <v>1910</v>
      </c>
      <c r="D991" s="192">
        <v>0</v>
      </c>
      <c r="E991" s="192">
        <v>0</v>
      </c>
      <c r="F991" s="71" t="str">
        <f t="shared" si="12"/>
        <v>-</v>
      </c>
    </row>
    <row r="992" spans="1:6" ht="24" x14ac:dyDescent="0.2">
      <c r="A992" s="70">
        <v>54532</v>
      </c>
      <c r="B992" s="65" t="s">
        <v>1912</v>
      </c>
      <c r="C992" s="278" t="s">
        <v>1913</v>
      </c>
      <c r="D992" s="192">
        <v>0</v>
      </c>
      <c r="E992" s="192">
        <v>0</v>
      </c>
      <c r="F992" s="71" t="str">
        <f t="shared" si="12"/>
        <v>-</v>
      </c>
    </row>
    <row r="993" spans="1:6" ht="12.75" customHeight="1" x14ac:dyDescent="0.2">
      <c r="A993" s="70">
        <v>54542</v>
      </c>
      <c r="B993" s="65" t="s">
        <v>1914</v>
      </c>
      <c r="C993" s="278" t="s">
        <v>1915</v>
      </c>
      <c r="D993" s="192">
        <v>0</v>
      </c>
      <c r="E993" s="192">
        <v>0</v>
      </c>
      <c r="F993" s="71" t="str">
        <f t="shared" si="12"/>
        <v>-</v>
      </c>
    </row>
    <row r="994" spans="1:6" ht="24" x14ac:dyDescent="0.2">
      <c r="A994" s="70">
        <v>54552</v>
      </c>
      <c r="B994" s="65" t="s">
        <v>1916</v>
      </c>
      <c r="C994" s="278" t="s">
        <v>1917</v>
      </c>
      <c r="D994" s="192">
        <v>0</v>
      </c>
      <c r="E994" s="192">
        <v>0</v>
      </c>
      <c r="F994" s="71" t="str">
        <f t="shared" si="12"/>
        <v>-</v>
      </c>
    </row>
    <row r="995" spans="1:6" ht="12.75" customHeight="1" x14ac:dyDescent="0.2">
      <c r="A995" s="70">
        <v>54711</v>
      </c>
      <c r="B995" s="65" t="s">
        <v>1918</v>
      </c>
      <c r="C995" s="278" t="s">
        <v>1919</v>
      </c>
      <c r="D995" s="192">
        <v>0</v>
      </c>
      <c r="E995" s="192">
        <v>0</v>
      </c>
      <c r="F995" s="71" t="str">
        <f t="shared" si="12"/>
        <v>-</v>
      </c>
    </row>
    <row r="996" spans="1:6" ht="12.75" customHeight="1" x14ac:dyDescent="0.2">
      <c r="A996" s="70">
        <v>54712</v>
      </c>
      <c r="B996" s="65" t="s">
        <v>1920</v>
      </c>
      <c r="C996" s="278" t="s">
        <v>1921</v>
      </c>
      <c r="D996" s="192">
        <v>0</v>
      </c>
      <c r="E996" s="192">
        <v>0</v>
      </c>
      <c r="F996" s="71" t="str">
        <f t="shared" si="12"/>
        <v>-</v>
      </c>
    </row>
    <row r="997" spans="1:6" ht="12.75" customHeight="1" x14ac:dyDescent="0.2">
      <c r="A997" s="70">
        <v>54721</v>
      </c>
      <c r="B997" s="65" t="s">
        <v>1922</v>
      </c>
      <c r="C997" s="278" t="s">
        <v>1923</v>
      </c>
      <c r="D997" s="192">
        <v>0</v>
      </c>
      <c r="E997" s="192">
        <v>0</v>
      </c>
      <c r="F997" s="71" t="str">
        <f t="shared" si="12"/>
        <v>-</v>
      </c>
    </row>
    <row r="998" spans="1:6" ht="12.75" customHeight="1" x14ac:dyDescent="0.2">
      <c r="A998" s="70">
        <v>54722</v>
      </c>
      <c r="B998" s="65" t="s">
        <v>1924</v>
      </c>
      <c r="C998" s="278" t="s">
        <v>1925</v>
      </c>
      <c r="D998" s="192">
        <v>0</v>
      </c>
      <c r="E998" s="192">
        <v>0</v>
      </c>
      <c r="F998" s="71" t="str">
        <f t="shared" si="12"/>
        <v>-</v>
      </c>
    </row>
    <row r="999" spans="1:6" ht="12.75" customHeight="1" x14ac:dyDescent="0.2">
      <c r="A999" s="70">
        <v>54731</v>
      </c>
      <c r="B999" s="65" t="s">
        <v>1926</v>
      </c>
      <c r="C999" s="278" t="s">
        <v>1927</v>
      </c>
      <c r="D999" s="192">
        <v>0</v>
      </c>
      <c r="E999" s="192">
        <v>0</v>
      </c>
      <c r="F999" s="71" t="str">
        <f t="shared" si="12"/>
        <v>-</v>
      </c>
    </row>
    <row r="1000" spans="1:6" ht="12.75" customHeight="1" x14ac:dyDescent="0.2">
      <c r="A1000" s="70">
        <v>54732</v>
      </c>
      <c r="B1000" s="65" t="s">
        <v>1928</v>
      </c>
      <c r="C1000" s="278" t="s">
        <v>1929</v>
      </c>
      <c r="D1000" s="192">
        <v>0</v>
      </c>
      <c r="E1000" s="192">
        <v>0</v>
      </c>
      <c r="F1000" s="71" t="str">
        <f t="shared" si="12"/>
        <v>-</v>
      </c>
    </row>
    <row r="1001" spans="1:6" ht="12.75" customHeight="1" x14ac:dyDescent="0.2">
      <c r="A1001" s="70">
        <v>54741</v>
      </c>
      <c r="B1001" s="65" t="s">
        <v>1930</v>
      </c>
      <c r="C1001" s="278" t="s">
        <v>1931</v>
      </c>
      <c r="D1001" s="192">
        <v>0</v>
      </c>
      <c r="E1001" s="192">
        <v>0</v>
      </c>
      <c r="F1001" s="71" t="str">
        <f t="shared" si="12"/>
        <v>-</v>
      </c>
    </row>
    <row r="1002" spans="1:6" ht="12.75" customHeight="1" x14ac:dyDescent="0.2">
      <c r="A1002" s="70">
        <v>54742</v>
      </c>
      <c r="B1002" s="65" t="s">
        <v>1932</v>
      </c>
      <c r="C1002" s="278" t="s">
        <v>1933</v>
      </c>
      <c r="D1002" s="192">
        <v>0</v>
      </c>
      <c r="E1002" s="192">
        <v>0</v>
      </c>
      <c r="F1002" s="71" t="str">
        <f t="shared" si="12"/>
        <v>-</v>
      </c>
    </row>
    <row r="1003" spans="1:6" ht="24" x14ac:dyDescent="0.2">
      <c r="A1003" s="70">
        <v>54751</v>
      </c>
      <c r="B1003" s="65" t="s">
        <v>1934</v>
      </c>
      <c r="C1003" s="278" t="s">
        <v>1935</v>
      </c>
      <c r="D1003" s="192">
        <v>0</v>
      </c>
      <c r="E1003" s="192">
        <v>0</v>
      </c>
      <c r="F1003" s="71" t="str">
        <f t="shared" si="12"/>
        <v>-</v>
      </c>
    </row>
    <row r="1004" spans="1:6" ht="24" x14ac:dyDescent="0.2">
      <c r="A1004" s="70">
        <v>54752</v>
      </c>
      <c r="B1004" s="65" t="s">
        <v>1936</v>
      </c>
      <c r="C1004" s="278" t="s">
        <v>1937</v>
      </c>
      <c r="D1004" s="192">
        <v>0</v>
      </c>
      <c r="E1004" s="192">
        <v>0</v>
      </c>
      <c r="F1004" s="71" t="str">
        <f t="shared" si="12"/>
        <v>-</v>
      </c>
    </row>
    <row r="1005" spans="1:6" ht="24" x14ac:dyDescent="0.2">
      <c r="A1005" s="70">
        <v>54761</v>
      </c>
      <c r="B1005" s="65" t="s">
        <v>1938</v>
      </c>
      <c r="C1005" s="278" t="s">
        <v>1939</v>
      </c>
      <c r="D1005" s="192">
        <v>0</v>
      </c>
      <c r="E1005" s="192">
        <v>0</v>
      </c>
      <c r="F1005" s="71" t="str">
        <f t="shared" si="12"/>
        <v>-</v>
      </c>
    </row>
    <row r="1006" spans="1:6" ht="24" x14ac:dyDescent="0.2">
      <c r="A1006" s="70">
        <v>54762</v>
      </c>
      <c r="B1006" s="65" t="s">
        <v>1940</v>
      </c>
      <c r="C1006" s="278" t="s">
        <v>1941</v>
      </c>
      <c r="D1006" s="192">
        <v>0</v>
      </c>
      <c r="E1006" s="192">
        <v>0</v>
      </c>
      <c r="F1006" s="71" t="str">
        <f t="shared" si="12"/>
        <v>-</v>
      </c>
    </row>
    <row r="1007" spans="1:6" ht="24" x14ac:dyDescent="0.2">
      <c r="A1007" s="70">
        <v>54771</v>
      </c>
      <c r="B1007" s="65" t="s">
        <v>1942</v>
      </c>
      <c r="C1007" s="278" t="s">
        <v>1943</v>
      </c>
      <c r="D1007" s="192">
        <v>0</v>
      </c>
      <c r="E1007" s="192">
        <v>0</v>
      </c>
      <c r="F1007" s="71" t="str">
        <f>IF(D1007&lt;&gt;0,IF(E1007/D1007&gt;=100,"&gt;&gt;100",E1007/D1007*100),"-")</f>
        <v>-</v>
      </c>
    </row>
    <row r="1008" spans="1:6" ht="24" x14ac:dyDescent="0.2">
      <c r="A1008" s="70">
        <v>54772</v>
      </c>
      <c r="B1008" s="65" t="s">
        <v>1944</v>
      </c>
      <c r="C1008" s="278" t="s">
        <v>1945</v>
      </c>
      <c r="D1008" s="192">
        <v>0</v>
      </c>
      <c r="E1008" s="192">
        <v>0</v>
      </c>
      <c r="F1008" s="71" t="str">
        <f>IF(D1008&lt;&gt;0,IF(E1008/D1008&gt;=100,"&gt;&gt;100",E1008/D1008*100),"-")</f>
        <v>-</v>
      </c>
    </row>
    <row r="1009" spans="1:6" ht="24" x14ac:dyDescent="0.2">
      <c r="A1009" s="73">
        <v>55312</v>
      </c>
      <c r="B1009" s="65" t="s">
        <v>1946</v>
      </c>
      <c r="C1009" s="279" t="s">
        <v>1947</v>
      </c>
      <c r="D1009" s="193">
        <v>0</v>
      </c>
      <c r="E1009" s="193">
        <v>0</v>
      </c>
      <c r="F1009" s="75" t="str">
        <f>IF(D1009&lt;&gt;0,IF(E1009/D1009&gt;=100,"&gt;&gt;100",E1009/D1009*100),"-")</f>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4">IF(D1012&lt;&gt;0,IF(E1012/D1012&gt;=100,"&gt;&gt;100",E1012/D1012*100),"-")</f>
        <v>-</v>
      </c>
    </row>
    <row r="1013" spans="1:6" ht="24" x14ac:dyDescent="0.2">
      <c r="A1013" s="70" t="s">
        <v>1955</v>
      </c>
      <c r="B1013" s="65" t="s">
        <v>1956</v>
      </c>
      <c r="C1013" s="278" t="s">
        <v>1955</v>
      </c>
      <c r="D1013" s="283">
        <v>0</v>
      </c>
      <c r="E1013" s="283">
        <v>0</v>
      </c>
      <c r="F1013" s="71" t="str">
        <f t="shared" si="14"/>
        <v>-</v>
      </c>
    </row>
    <row r="1014" spans="1:6" ht="24" x14ac:dyDescent="0.2">
      <c r="A1014" s="70" t="s">
        <v>1957</v>
      </c>
      <c r="B1014" s="65" t="s">
        <v>1958</v>
      </c>
      <c r="C1014" s="278" t="s">
        <v>1957</v>
      </c>
      <c r="D1014" s="283">
        <v>0</v>
      </c>
      <c r="E1014" s="283">
        <v>0</v>
      </c>
      <c r="F1014" s="71" t="str">
        <f t="shared" si="14"/>
        <v>-</v>
      </c>
    </row>
    <row r="1015" spans="1:6" ht="24" x14ac:dyDescent="0.2">
      <c r="A1015" s="70">
        <v>26454</v>
      </c>
      <c r="B1015" s="65" t="s">
        <v>1959</v>
      </c>
      <c r="C1015" s="278" t="s">
        <v>1960</v>
      </c>
      <c r="D1015" s="283">
        <v>0</v>
      </c>
      <c r="E1015" s="283">
        <v>0</v>
      </c>
      <c r="F1015" s="71" t="str">
        <f t="shared" si="14"/>
        <v>-</v>
      </c>
    </row>
    <row r="1016" spans="1:6" ht="12.75" customHeight="1" x14ac:dyDescent="0.2">
      <c r="A1016" s="70" t="s">
        <v>1961</v>
      </c>
      <c r="B1016" s="65" t="s">
        <v>1962</v>
      </c>
      <c r="C1016" s="278" t="s">
        <v>1961</v>
      </c>
      <c r="D1016" s="283">
        <v>0</v>
      </c>
      <c r="E1016" s="283">
        <v>0</v>
      </c>
      <c r="F1016" s="71" t="str">
        <f t="shared" si="14"/>
        <v>-</v>
      </c>
    </row>
    <row r="1017" spans="1:6" ht="36" x14ac:dyDescent="0.2">
      <c r="A1017" s="70" t="s">
        <v>1963</v>
      </c>
      <c r="B1017" s="65" t="s">
        <v>1964</v>
      </c>
      <c r="C1017" s="278" t="s">
        <v>1965</v>
      </c>
      <c r="D1017" s="283">
        <v>0</v>
      </c>
      <c r="E1017" s="283">
        <v>0</v>
      </c>
      <c r="F1017" s="71" t="str">
        <f t="shared" si="14"/>
        <v>-</v>
      </c>
    </row>
    <row r="1018" spans="1:6" ht="12.75" customHeight="1" x14ac:dyDescent="0.2">
      <c r="A1018" s="70" t="s">
        <v>1966</v>
      </c>
      <c r="B1018" s="65" t="s">
        <v>1967</v>
      </c>
      <c r="C1018" s="278" t="s">
        <v>1966</v>
      </c>
      <c r="D1018" s="283">
        <v>0</v>
      </c>
      <c r="E1018" s="283">
        <v>0</v>
      </c>
      <c r="F1018" s="71" t="str">
        <f t="shared" si="14"/>
        <v>-</v>
      </c>
    </row>
    <row r="1019" spans="1:6" ht="24" x14ac:dyDescent="0.2">
      <c r="A1019" s="73">
        <v>26534</v>
      </c>
      <c r="B1019" s="74" t="s">
        <v>1968</v>
      </c>
      <c r="C1019" s="279" t="s">
        <v>1969</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50"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D7+D69</f>
        <v>2476926.8799999994</v>
      </c>
      <c r="E6" s="180">
        <f>E7+E69</f>
        <v>2462424.65</v>
      </c>
      <c r="F6" s="181">
        <f t="shared" ref="F6:F298" si="0">IF(D6&gt;0,IF(E6/D6&gt;=100,"&gt;&gt;100",E6/D6*100),"-")</f>
        <v>99.41450714120397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2420109.8299999996</v>
      </c>
      <c r="E7" s="79">
        <f>E8+E12+E51+E52+E56+E63</f>
        <v>2434193.92</v>
      </c>
      <c r="F7" s="71">
        <f t="shared" si="0"/>
        <v>100.58196077820156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57523.39</v>
      </c>
      <c r="E8" s="79">
        <f>E9+E10-E11</f>
        <v>57523.39</v>
      </c>
      <c r="F8" s="71">
        <f t="shared" si="0"/>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57523.39</v>
      </c>
      <c r="E9" s="192">
        <v>57523.39</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2349618.4899999993</v>
      </c>
      <c r="E12" s="79">
        <f>E13+E19+E29+E35+E41+E45</f>
        <v>2326652.5799999996</v>
      </c>
      <c r="F12" s="71">
        <f t="shared" si="0"/>
        <v>99.022568553246288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2223412.5599999996</v>
      </c>
      <c r="E13" s="79">
        <f>SUM(E14:E17)-E18</f>
        <v>2190462.6999999997</v>
      </c>
      <c r="F13" s="71">
        <f t="shared" si="0"/>
        <v>98.518050109422788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3375872.84</v>
      </c>
      <c r="E15" s="192">
        <v>3375872.84</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13118.65</v>
      </c>
      <c r="E16" s="192">
        <v>13118.65</v>
      </c>
      <c r="F16" s="71">
        <f t="shared" si="0"/>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1165578.93</v>
      </c>
      <c r="E18" s="192">
        <v>1198528.79</v>
      </c>
      <c r="F18" s="71">
        <f t="shared" si="0"/>
        <v>102.82690937112255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118872.60999999999</v>
      </c>
      <c r="E19" s="79">
        <f>SUM(E20:E27)-E28</f>
        <v>130856.56000000006</v>
      </c>
      <c r="F19" s="71">
        <f t="shared" si="0"/>
        <v>110.08133833353206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v>0</v>
      </c>
      <c r="F20" s="71" t="str">
        <f t="shared" si="0"/>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693130.02</v>
      </c>
      <c r="E26" s="192">
        <v>696840.04</v>
      </c>
      <c r="F26" s="71">
        <f t="shared" si="0"/>
        <v>100.53525599713602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574257.41</v>
      </c>
      <c r="E28" s="192">
        <v>565983.48</v>
      </c>
      <c r="F28" s="71">
        <f t="shared" si="0"/>
        <v>98.559194908777926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7333.32</v>
      </c>
      <c r="E29" s="79">
        <f>SUM(E30:E33)-E34</f>
        <v>5333.32</v>
      </c>
      <c r="F29" s="71">
        <f t="shared" si="0"/>
        <v>72.727223140405712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10000</v>
      </c>
      <c r="E30" s="192">
        <v>10000</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2666.68</v>
      </c>
      <c r="E34" s="192">
        <v>4666.68</v>
      </c>
      <c r="F34" s="71">
        <f t="shared" si="0"/>
        <v>174.99962500187502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3152.17</v>
      </c>
      <c r="E47" s="192">
        <v>3152.17</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3152.17</v>
      </c>
      <c r="E50" s="192">
        <v>3152.17</v>
      </c>
      <c r="F50" s="71">
        <f t="shared" si="0"/>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122087.53</v>
      </c>
      <c r="E54" s="192">
        <v>125890.49</v>
      </c>
      <c r="F54" s="71">
        <f t="shared" si="0"/>
        <v>103.11494548214712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122087.53</v>
      </c>
      <c r="E55" s="192">
        <v>125890.49</v>
      </c>
      <c r="F55" s="71">
        <f t="shared" si="0"/>
        <v>103.11494548214712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12967.95</v>
      </c>
      <c r="E56" s="79">
        <f>SUM(E57:E62)</f>
        <v>50017.95</v>
      </c>
      <c r="F56" s="71">
        <f t="shared" si="0"/>
        <v>385.70437116120894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12967.95</v>
      </c>
      <c r="E62" s="192">
        <v>50017.95</v>
      </c>
      <c r="F62" s="71">
        <f t="shared" si="0"/>
        <v>385.70437116120894</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56817.049999999996</v>
      </c>
      <c r="E69" s="79">
        <f>E70+E82+E88+E119+E135+E147+E165+E171</f>
        <v>28230.73</v>
      </c>
      <c r="F69" s="71">
        <f t="shared" si="0"/>
        <v>49.687074566525368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37671.449999999997</v>
      </c>
      <c r="E70" s="79">
        <f>+E71+E76+E80+E81</f>
        <v>100</v>
      </c>
      <c r="F70" s="71">
        <f t="shared" si="0"/>
        <v>0.26545301547989264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37671.449999999997</v>
      </c>
      <c r="E71" s="79">
        <f>SUM(E72:E75)</f>
        <v>100</v>
      </c>
      <c r="F71" s="71">
        <f t="shared" si="0"/>
        <v>0.26545301547989264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37671.449999999997</v>
      </c>
      <c r="E73" s="192">
        <v>100</v>
      </c>
      <c r="F73" s="71">
        <f t="shared" si="0"/>
        <v>0.26545301547989264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4941</v>
      </c>
      <c r="E82" s="79">
        <f>SUM(E83:E85)-E86+E87</f>
        <v>17190.810000000001</v>
      </c>
      <c r="F82" s="71">
        <f t="shared" si="0"/>
        <v>347.92167577413477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1874.43</v>
      </c>
      <c r="E86" s="192">
        <v>1874.43</v>
      </c>
      <c r="F86" s="71">
        <f t="shared" si="0"/>
        <v>100</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6815.43</v>
      </c>
      <c r="E87" s="192">
        <v>19065.240000000002</v>
      </c>
      <c r="F87" s="71">
        <f t="shared" si="0"/>
        <v>279.73642161976574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SUM(D148:D150)+SUM(D159:D163)-D164</f>
        <v>14204.6</v>
      </c>
      <c r="E147" s="79">
        <f>SUM(E148:E150)+SUM(E159:E163)-E164</f>
        <v>10939.919999999998</v>
      </c>
      <c r="F147" s="71">
        <f t="shared" si="0"/>
        <v>77.016741055714334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SUM(D151:D158)</f>
        <v>0</v>
      </c>
      <c r="E150" s="79">
        <f>SUM(E151:E158)</f>
        <v>5305.95</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5305.95</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23679.52</v>
      </c>
      <c r="E160" s="192">
        <v>5901.03</v>
      </c>
      <c r="F160" s="71">
        <f t="shared" si="0"/>
        <v>24.920395345851603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456.64</v>
      </c>
      <c r="E161" s="192">
        <v>397.06</v>
      </c>
      <c r="F161" s="71">
        <f t="shared" si="0"/>
        <v>86.952522775052572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5363.33</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9931.56</v>
      </c>
      <c r="E164" s="192">
        <v>6027.45</v>
      </c>
      <c r="F164" s="71">
        <f t="shared" si="0"/>
        <v>60.68986141150031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2476926.8800000004</v>
      </c>
      <c r="E176" s="79">
        <f>E177+E251</f>
        <v>2462424.65</v>
      </c>
      <c r="F176" s="71">
        <f t="shared" si="0"/>
        <v>99.414507141203927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23214.91</v>
      </c>
      <c r="E177" s="79">
        <f>E178+E197+E203+E219+E247+E248</f>
        <v>262253.71000000002</v>
      </c>
      <c r="F177" s="71">
        <f t="shared" si="0"/>
        <v>1129.6779095848315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23214.91</v>
      </c>
      <c r="E178" s="79">
        <f>SUM(E179:E181)+E185+E186+SUM(E194:E196)</f>
        <v>262253.71000000002</v>
      </c>
      <c r="F178" s="71">
        <f t="shared" si="0"/>
        <v>1129.6779095848315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245675.7</v>
      </c>
      <c r="F179" s="71" t="str">
        <f t="shared" si="0"/>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22729.14</v>
      </c>
      <c r="E180" s="192">
        <v>15342</v>
      </c>
      <c r="F180" s="71">
        <f t="shared" si="0"/>
        <v>67.499254261269897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SUM(D182:D184)</f>
        <v>279.27999999999997</v>
      </c>
      <c r="E181" s="79">
        <f>SUM(E182:E184)</f>
        <v>227.72</v>
      </c>
      <c r="F181" s="71">
        <f t="shared" si="0"/>
        <v>81.538241191635635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279.27999999999997</v>
      </c>
      <c r="E184" s="192">
        <v>227.72</v>
      </c>
      <c r="F184" s="71">
        <f t="shared" si="0"/>
        <v>81.538241191635635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1008.29</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206.49</v>
      </c>
      <c r="E196" s="192">
        <v>0</v>
      </c>
      <c r="F196" s="71">
        <f t="shared" si="0"/>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0"/>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2453711.9700000002</v>
      </c>
      <c r="E251" s="79">
        <f>+E252+E255-E264+E274+E291</f>
        <v>2200170.94</v>
      </c>
      <c r="F251" s="71">
        <f t="shared" si="0"/>
        <v>89.667041890006345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2420109.83</v>
      </c>
      <c r="E252" s="79">
        <f>E253-E254</f>
        <v>2434193.92</v>
      </c>
      <c r="F252" s="71">
        <f t="shared" si="0"/>
        <v>100.58196077820153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2420109.83</v>
      </c>
      <c r="E253" s="192">
        <v>2434193.92</v>
      </c>
      <c r="F253" s="71">
        <f t="shared" si="0"/>
        <v>100.58196077820153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19397.54</v>
      </c>
      <c r="E255" s="79">
        <f>E256-E260</f>
        <v>-239599.57</v>
      </c>
      <c r="F255" s="71">
        <f t="shared" si="0"/>
        <v>-1235.2059591061548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25900.720000000001</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25900.720000000001</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6503.18</v>
      </c>
      <c r="E260" s="79">
        <f>SUM(E261:E263)</f>
        <v>239599.57</v>
      </c>
      <c r="F260" s="71">
        <f t="shared" si="0"/>
        <v>3684.3447359599459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223094.63</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6503.18</v>
      </c>
      <c r="E262" s="192">
        <v>16504.939999999999</v>
      </c>
      <c r="F262" s="71">
        <f t="shared" si="0"/>
        <v>253.79798806122542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14204.599999999999</v>
      </c>
      <c r="E274" s="79">
        <f>SUM(E275:E277)+SUM(E286:E290)</f>
        <v>5576.59</v>
      </c>
      <c r="F274" s="71">
        <f t="shared" si="0"/>
        <v>39.259042845275474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5305.95</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5305.95</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13747.96</v>
      </c>
      <c r="E287" s="192">
        <v>0</v>
      </c>
      <c r="F287" s="71">
        <f t="shared" si="3"/>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456.64</v>
      </c>
      <c r="E288" s="192">
        <v>270.64</v>
      </c>
      <c r="F288" s="71">
        <f t="shared" si="3"/>
        <v>59.267694463910303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D298</f>
        <v>13259.01</v>
      </c>
      <c r="E297" s="79">
        <f>E298</f>
        <v>4043.52</v>
      </c>
      <c r="F297" s="71">
        <f t="shared" si="0"/>
        <v>30.496394527193203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13259.01</v>
      </c>
      <c r="E298" s="193">
        <v>4043.52</v>
      </c>
      <c r="F298" s="75">
        <f t="shared" si="0"/>
        <v>30.496394527193203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23865.52</v>
      </c>
      <c r="E302" s="192">
        <v>6027.45</v>
      </c>
      <c r="F302" s="71">
        <f t="shared" si="4"/>
        <v>25.255892182529436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270.64</v>
      </c>
      <c r="E303" s="192">
        <v>10939.92</v>
      </c>
      <c r="F303" s="71">
        <f t="shared" si="4"/>
        <v>4042.2406148389009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6267.87</v>
      </c>
      <c r="E308" s="192">
        <v>19065.240000000002</v>
      </c>
      <c r="F308" s="71">
        <f t="shared" si="4"/>
        <v>304.17414528380459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547.55999999999995</v>
      </c>
      <c r="E311" s="192">
        <v>0</v>
      </c>
      <c r="F311" s="71">
        <f t="shared" si="4"/>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23214.91</v>
      </c>
      <c r="E337" s="192">
        <v>262253.71000000002</v>
      </c>
      <c r="F337" s="71">
        <f t="shared" si="4"/>
        <v>1129.6779095848315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206.49</v>
      </c>
      <c r="E344" s="192">
        <v>0</v>
      </c>
      <c r="F344" s="71">
        <f t="shared" si="4"/>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193.56</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13259.01</v>
      </c>
      <c r="E387" s="192">
        <v>4043.52</v>
      </c>
      <c r="F387" s="71">
        <f t="shared" si="5"/>
        <v>30.496394527193203</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D115+D118+D121+D122+SUM(D125:D128)</f>
        <v>2802369.4499999997</v>
      </c>
      <c r="E114" s="60">
        <f>E115+E118+E121+E122+SUM(E125:E128)</f>
        <v>3753981.01</v>
      </c>
      <c r="F114" s="45">
        <f t="shared" si="0"/>
        <v>133.95739130684572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SUM(D116:D117)</f>
        <v>2670761.86</v>
      </c>
      <c r="E115" s="60">
        <f>SUM(E116:E117)</f>
        <v>3611055.52</v>
      </c>
      <c r="F115" s="45">
        <f t="shared" si="0"/>
        <v>135.20694503253091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2670761.86</v>
      </c>
      <c r="E116" s="194">
        <v>3611055.52</v>
      </c>
      <c r="F116" s="45">
        <f t="shared" si="0"/>
        <v>135.20694503253091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131607.59</v>
      </c>
      <c r="E126" s="194">
        <v>142925.49</v>
      </c>
      <c r="F126" s="45">
        <f t="shared" si="0"/>
        <v>108.59973197594455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D5+D22+D28+D35+D75+D82+D89+D107+D114+D129</f>
        <v>2802369.4499999997</v>
      </c>
      <c r="E141" s="81">
        <f>E5+E22+E28+E35+E75+E82+E89+E107+E114+E129</f>
        <v>3753981.01</v>
      </c>
      <c r="F141" s="61">
        <f t="shared" si="0"/>
        <v>133.95739130684572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G22" sqref="G2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D6+D22</f>
        <v>0</v>
      </c>
      <c r="E5" s="82">
        <f>E6+E22</f>
        <v>59247.7</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D23+D30</f>
        <v>0</v>
      </c>
      <c r="E22" s="83">
        <f>E23+E30</f>
        <v>59247.7</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SUM(D24:D29)</f>
        <v>0</v>
      </c>
      <c r="E23" s="83">
        <f>SUM(E24:E29)</f>
        <v>59247.7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59247.7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23214.91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3821057.28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3740335.78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3199539.99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512525.79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2041.05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21920.92</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4308.03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68894.33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11827.17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3582018.48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3501296.98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2953864.29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519912.93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2092.61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20912.63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4514.5200000000004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68894.33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11827.17</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262253.70999999996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262253.71000000002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262253.71000000002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26112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3338</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3339</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3340</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3342</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3343</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3344</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3345</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3346</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3347</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3348</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3349</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3350</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3351</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3352</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3353</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3357</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3359</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3360</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3361</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3362</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3363</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3364</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3365</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3366</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3367</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3368</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3371</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3372</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3373</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3374</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3375</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3376</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3377</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3378</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3379</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3380</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3381</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3382</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3383</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3384</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3385</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3389</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3390</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3391</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3392</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3393</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3394</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3395</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3396</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3397</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3398</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3399</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3400</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3401</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3402</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3403</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3404</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3405</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3406</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3407</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3408</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3409</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3410</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3411</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3412</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3413</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3414</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3415</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3416</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3417</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3418</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3419</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3420</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3421</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3422</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3423</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3424</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3425</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3426</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3427</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3428</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3429</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3430</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3431</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3432</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3433</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3434</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3435</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3436</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3437</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3438</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3439</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3440</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3441</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3442</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3443</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3444</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3445</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3446</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3447</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3448</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3449</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3450</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3451</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3452</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3453</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3454</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3455</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3456</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3457</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3458</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3459</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3460</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3461</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3462</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3463</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3464</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3465</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3466</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3467</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3468</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3469</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3470</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3471</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3472</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3473</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3474</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3475</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3476</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3477</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3478</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3479</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3480</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3481</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3482</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3483</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3484</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3485</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3486</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3487</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3488</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3489</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3490</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3492</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3493</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3494</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3495</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3496</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3497</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3498</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3499</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3500</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3501</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3502</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3503</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3504</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3505</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3507</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3508</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3509</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3510</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3511</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3512</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3513</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3514</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3515</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3516</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3517</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3518</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3520</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3521</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3522</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3523</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3524</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3525</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3526</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3527</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3528</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3529</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3530</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3531</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3532</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3533</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3534</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3535</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3536</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3537</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3538</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3539</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3540</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3541</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3542</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3544</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3549</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3550</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3551</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3552</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3553</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3554</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3555</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4"/>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4"/>
        <v>O.K.</v>
      </c>
      <c r="C245" s="91" t="s">
        <v>3558</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3559</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3560</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3561</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3562</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3563</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3564</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3565</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3566</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3567</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3568</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3569</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3570</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3571</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3572</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3573</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3574</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3575</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3576</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3577</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3578</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3579</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3580</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3581</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3582</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3583</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3584</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3585</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3586</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3587</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3588</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3589</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3590</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3591</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3592</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3593</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3594</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3595</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3596</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3597</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3598</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3599</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3600</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3601</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3602</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3603</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3604</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3605</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3606</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3607</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3609</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3610</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3612</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3613</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3615</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3623</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3624</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3625</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3626</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3627</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3629</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3631</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3632</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3633</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3634</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3635</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3636</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3637</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3638</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3639</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3640</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3641</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3642</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3644</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3648</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3649</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3650</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3651</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3610</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3654</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F92BF68D1CCB2489D287658B51421C1" ma:contentTypeVersion="8" ma:contentTypeDescription="Create a new document." ma:contentTypeScope="" ma:versionID="c2fe08b0a15796f66cc99657dbc8ba72">
  <xsd:schema xmlns:xsd="http://www.w3.org/2001/XMLSchema" xmlns:xs="http://www.w3.org/2001/XMLSchema" xmlns:p="http://schemas.microsoft.com/office/2006/metadata/properties" xmlns:ns3="b66ff32d-3d16-4de3-a7eb-0ff66466cc06" targetNamespace="http://schemas.microsoft.com/office/2006/metadata/properties" ma:root="true" ma:fieldsID="c34dfc3f3a10a403e75cdfa0dfa75a1c" ns3:_="">
    <xsd:import namespace="b66ff32d-3d16-4de3-a7eb-0ff66466cc06"/>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MediaServiceGenerationTime" minOccurs="0"/>
                <xsd:element ref="ns3:MediaServiceEventHashCode" minOccurs="0"/>
                <xsd:element ref="ns3:MediaLengthInSecond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6ff32d-3d16-4de3-a7eb-0ff66466c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A15374-5E6A-459F-84D2-AFB71711509F}">
  <ds:schemaRefs>
    <ds:schemaRef ds:uri="http://schemas.microsoft.com/office/2006/metadata/properties"/>
    <ds:schemaRef ds:uri="http://schemas.microsoft.com/office/2006/documentManagement/types"/>
    <ds:schemaRef ds:uri="http://purl.org/dc/terms/"/>
    <ds:schemaRef ds:uri="http://purl.org/dc/dcmitype/"/>
    <ds:schemaRef ds:uri="http://schemas.microsoft.com/office/infopath/2007/PartnerControls"/>
    <ds:schemaRef ds:uri="http://purl.org/dc/elements/1.1/"/>
    <ds:schemaRef ds:uri="http://schemas.openxmlformats.org/package/2006/metadata/core-properties"/>
    <ds:schemaRef ds:uri="b66ff32d-3d16-4de3-a7eb-0ff66466cc06"/>
    <ds:schemaRef ds:uri="http://www.w3.org/XML/1998/namespace"/>
  </ds:schemaRefs>
</ds:datastoreItem>
</file>

<file path=customXml/itemProps2.xml><?xml version="1.0" encoding="utf-8"?>
<ds:datastoreItem xmlns:ds="http://schemas.openxmlformats.org/officeDocument/2006/customXml" ds:itemID="{6D371EE5-E0C5-42F2-B60B-EFD730D99E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6ff32d-3d16-4de3-a7eb-0ff66466c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Ured 2</cp:lastModifiedBy>
  <cp:lastPrinted>2026-01-30T13:28:49Z</cp:lastPrinted>
  <dcterms:created xsi:type="dcterms:W3CDTF">2022-04-01T05:14:30Z</dcterms:created>
  <dcterms:modified xsi:type="dcterms:W3CDTF">2026-02-01T17:05:57Z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0x010100BF92BF68D1CCB2489D287658B51421C1</vt:lpwstr>
  </property>
</Properties>
</file>